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22919B22-1C5F-4E34-B0F8-8C0577F7B44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DIDCEO TERCER TRIM " sheetId="1" r:id="rId1"/>
  </sheets>
  <definedNames>
    <definedName name="_xlnm._FilterDatabase" localSheetId="0" hidden="1">'EADIDCEO TERCER TRIM '!$D$9:$H$480</definedName>
    <definedName name="_xlnm.Print_Titles" localSheetId="0">'EADIDCEO TERCER TRIM 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0" i="1" l="1"/>
  <c r="G479" i="1"/>
  <c r="G478" i="1"/>
  <c r="G477" i="1"/>
  <c r="G476" i="1"/>
  <c r="G475" i="1"/>
  <c r="G474" i="1"/>
  <c r="G473" i="1"/>
  <c r="F472" i="1"/>
  <c r="E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F456" i="1"/>
  <c r="E456" i="1"/>
  <c r="G455" i="1"/>
  <c r="G454" i="1"/>
  <c r="G453" i="1"/>
  <c r="G452" i="1"/>
  <c r="F451" i="1"/>
  <c r="G451" i="1" s="1"/>
  <c r="E451" i="1"/>
  <c r="G450" i="1"/>
  <c r="F449" i="1"/>
  <c r="E449" i="1"/>
  <c r="G448" i="1"/>
  <c r="G447" i="1" s="1"/>
  <c r="F447" i="1"/>
  <c r="E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E434" i="1"/>
  <c r="G434" i="1" s="1"/>
  <c r="G433" i="1"/>
  <c r="G432" i="1"/>
  <c r="G431" i="1"/>
  <c r="F430" i="1"/>
  <c r="E430" i="1"/>
  <c r="G429" i="1"/>
  <c r="G428" i="1"/>
  <c r="G427" i="1"/>
  <c r="G426" i="1"/>
  <c r="G425" i="1"/>
  <c r="F424" i="1"/>
  <c r="E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F384" i="1"/>
  <c r="E384" i="1"/>
  <c r="G382" i="1"/>
  <c r="G381" i="1"/>
  <c r="F380" i="1"/>
  <c r="E380" i="1"/>
  <c r="G379" i="1"/>
  <c r="F378" i="1"/>
  <c r="E378" i="1"/>
  <c r="G377" i="1"/>
  <c r="F376" i="1"/>
  <c r="E376" i="1"/>
  <c r="G375" i="1"/>
  <c r="F374" i="1"/>
  <c r="E374" i="1"/>
  <c r="G373" i="1"/>
  <c r="G372" i="1"/>
  <c r="G371" i="1"/>
  <c r="G370" i="1"/>
  <c r="F369" i="1"/>
  <c r="E369" i="1"/>
  <c r="G368" i="1"/>
  <c r="F367" i="1"/>
  <c r="E367" i="1"/>
  <c r="G366" i="1"/>
  <c r="F365" i="1"/>
  <c r="E365" i="1"/>
  <c r="G364" i="1"/>
  <c r="G363" i="1"/>
  <c r="G362" i="1"/>
  <c r="F361" i="1"/>
  <c r="E361" i="1"/>
  <c r="G359" i="1"/>
  <c r="F358" i="1"/>
  <c r="E358" i="1"/>
  <c r="G357" i="1"/>
  <c r="G356" i="1"/>
  <c r="G355" i="1"/>
  <c r="G354" i="1"/>
  <c r="G353" i="1"/>
  <c r="G352" i="1"/>
  <c r="G351" i="1"/>
  <c r="G350" i="1"/>
  <c r="G349" i="1"/>
  <c r="G348" i="1"/>
  <c r="F347" i="1"/>
  <c r="F346" i="1" s="1"/>
  <c r="E347" i="1"/>
  <c r="E346" i="1" s="1"/>
  <c r="G344" i="1"/>
  <c r="G343" i="1"/>
  <c r="F342" i="1"/>
  <c r="E342" i="1"/>
  <c r="E341" i="1" s="1"/>
  <c r="G340" i="1"/>
  <c r="F339" i="1"/>
  <c r="G339" i="1" s="1"/>
  <c r="G338" i="1"/>
  <c r="G337" i="1"/>
  <c r="G336" i="1"/>
  <c r="G335" i="1"/>
  <c r="G334" i="1"/>
  <c r="G333" i="1"/>
  <c r="G332" i="1"/>
  <c r="G331" i="1"/>
  <c r="G330" i="1"/>
  <c r="G329" i="1"/>
  <c r="G328" i="1"/>
  <c r="G327" i="1"/>
  <c r="E326" i="1"/>
  <c r="E325" i="1" s="1"/>
  <c r="F325" i="1"/>
  <c r="G324" i="1"/>
  <c r="F323" i="1"/>
  <c r="E323" i="1"/>
  <c r="G322" i="1"/>
  <c r="G321" i="1"/>
  <c r="F320" i="1"/>
  <c r="E320" i="1"/>
  <c r="G319" i="1"/>
  <c r="G318" i="1"/>
  <c r="G317" i="1"/>
  <c r="G316" i="1"/>
  <c r="G315" i="1"/>
  <c r="F314" i="1"/>
  <c r="E314" i="1"/>
  <c r="G313" i="1"/>
  <c r="F312" i="1"/>
  <c r="E312" i="1"/>
  <c r="G310" i="1"/>
  <c r="G309" i="1"/>
  <c r="G308" i="1"/>
  <c r="G307" i="1"/>
  <c r="G306" i="1"/>
  <c r="F305" i="1"/>
  <c r="E305" i="1"/>
  <c r="E304" i="1" s="1"/>
  <c r="E303" i="1" s="1"/>
  <c r="G302" i="1"/>
  <c r="G301" i="1"/>
  <c r="G300" i="1"/>
  <c r="F299" i="1"/>
  <c r="E299" i="1"/>
  <c r="G298" i="1"/>
  <c r="F297" i="1"/>
  <c r="E297" i="1"/>
  <c r="G296" i="1"/>
  <c r="G295" i="1"/>
  <c r="G294" i="1"/>
  <c r="G293" i="1"/>
  <c r="G292" i="1"/>
  <c r="G291" i="1"/>
  <c r="G290" i="1"/>
  <c r="G289" i="1"/>
  <c r="F288" i="1"/>
  <c r="E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F275" i="1"/>
  <c r="E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F253" i="1"/>
  <c r="E253" i="1"/>
  <c r="G252" i="1"/>
  <c r="G251" i="1"/>
  <c r="G250" i="1"/>
  <c r="G249" i="1"/>
  <c r="G248" i="1"/>
  <c r="G247" i="1"/>
  <c r="F246" i="1"/>
  <c r="E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F229" i="1"/>
  <c r="E229" i="1"/>
  <c r="G227" i="1"/>
  <c r="F226" i="1"/>
  <c r="E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F162" i="1"/>
  <c r="E162" i="1"/>
  <c r="G161" i="1"/>
  <c r="G160" i="1"/>
  <c r="F159" i="1"/>
  <c r="E159" i="1"/>
  <c r="G158" i="1"/>
  <c r="F157" i="1"/>
  <c r="E157" i="1"/>
  <c r="G156" i="1"/>
  <c r="G155" i="1"/>
  <c r="G154" i="1"/>
  <c r="G153" i="1"/>
  <c r="G152" i="1"/>
  <c r="G151" i="1"/>
  <c r="G150" i="1"/>
  <c r="G149" i="1"/>
  <c r="G148" i="1"/>
  <c r="F147" i="1"/>
  <c r="E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F128" i="1"/>
  <c r="E128" i="1"/>
  <c r="G128" i="1" s="1"/>
  <c r="G127" i="1"/>
  <c r="G126" i="1"/>
  <c r="G125" i="1"/>
  <c r="G124" i="1"/>
  <c r="G123" i="1"/>
  <c r="G122" i="1"/>
  <c r="G121" i="1"/>
  <c r="G120" i="1"/>
  <c r="G119" i="1"/>
  <c r="G118" i="1"/>
  <c r="F117" i="1"/>
  <c r="E117" i="1"/>
  <c r="G116" i="1"/>
  <c r="G115" i="1"/>
  <c r="G114" i="1"/>
  <c r="G113" i="1"/>
  <c r="G112" i="1"/>
  <c r="F111" i="1"/>
  <c r="E111" i="1"/>
  <c r="G110" i="1"/>
  <c r="G109" i="1"/>
  <c r="F108" i="1"/>
  <c r="E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F94" i="1"/>
  <c r="E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F78" i="1"/>
  <c r="E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F63" i="1"/>
  <c r="E63" i="1"/>
  <c r="G60" i="1"/>
  <c r="G59" i="1"/>
  <c r="G58" i="1"/>
  <c r="G57" i="1"/>
  <c r="F56" i="1"/>
  <c r="F55" i="1" s="1"/>
  <c r="E56" i="1"/>
  <c r="E55" i="1" s="1"/>
  <c r="E54" i="1" s="1"/>
  <c r="G53" i="1"/>
  <c r="G52" i="1"/>
  <c r="G51" i="1"/>
  <c r="G50" i="1"/>
  <c r="G49" i="1"/>
  <c r="F48" i="1"/>
  <c r="E48" i="1"/>
  <c r="G47" i="1"/>
  <c r="G46" i="1"/>
  <c r="F45" i="1"/>
  <c r="E45" i="1"/>
  <c r="G44" i="1"/>
  <c r="G43" i="1"/>
  <c r="G42" i="1"/>
  <c r="G41" i="1"/>
  <c r="G40" i="1"/>
  <c r="G39" i="1"/>
  <c r="F38" i="1"/>
  <c r="E38" i="1"/>
  <c r="G37" i="1"/>
  <c r="F36" i="1"/>
  <c r="E36" i="1"/>
  <c r="G35" i="1"/>
  <c r="G34" i="1"/>
  <c r="G33" i="1"/>
  <c r="G32" i="1"/>
  <c r="G31" i="1"/>
  <c r="G30" i="1"/>
  <c r="F29" i="1"/>
  <c r="E29" i="1"/>
  <c r="G27" i="1"/>
  <c r="G26" i="1"/>
  <c r="F25" i="1"/>
  <c r="G24" i="1"/>
  <c r="G23" i="1"/>
  <c r="G22" i="1"/>
  <c r="F21" i="1"/>
  <c r="E21" i="1"/>
  <c r="G20" i="1"/>
  <c r="G19" i="1"/>
  <c r="G18" i="1"/>
  <c r="G17" i="1"/>
  <c r="G16" i="1"/>
  <c r="G15" i="1"/>
  <c r="F14" i="1"/>
  <c r="E14" i="1"/>
  <c r="G13" i="1"/>
  <c r="F12" i="1"/>
  <c r="G12" i="1" s="1"/>
  <c r="E12" i="1"/>
  <c r="G226" i="1" l="1"/>
  <c r="G117" i="1"/>
  <c r="G320" i="1"/>
  <c r="G312" i="1"/>
  <c r="G21" i="1"/>
  <c r="E28" i="1"/>
  <c r="E11" i="1" s="1"/>
  <c r="G38" i="1"/>
  <c r="G45" i="1"/>
  <c r="G14" i="1"/>
  <c r="E62" i="1"/>
  <c r="E61" i="1" s="1"/>
  <c r="G78" i="1"/>
  <c r="G157" i="1"/>
  <c r="E228" i="1"/>
  <c r="G456" i="1"/>
  <c r="G374" i="1"/>
  <c r="E360" i="1"/>
  <c r="G48" i="1"/>
  <c r="G361" i="1"/>
  <c r="G367" i="1"/>
  <c r="G325" i="1"/>
  <c r="G55" i="1"/>
  <c r="G29" i="1"/>
  <c r="G63" i="1"/>
  <c r="G108" i="1"/>
  <c r="G147" i="1"/>
  <c r="G275" i="1"/>
  <c r="G297" i="1"/>
  <c r="E311" i="1"/>
  <c r="G323" i="1"/>
  <c r="G342" i="1"/>
  <c r="G380" i="1"/>
  <c r="G384" i="1"/>
  <c r="G430" i="1"/>
  <c r="F54" i="1"/>
  <c r="G54" i="1" s="1"/>
  <c r="G56" i="1"/>
  <c r="G94" i="1"/>
  <c r="G246" i="1"/>
  <c r="G253" i="1"/>
  <c r="G326" i="1"/>
  <c r="G369" i="1"/>
  <c r="G378" i="1"/>
  <c r="G25" i="1"/>
  <c r="F28" i="1"/>
  <c r="F11" i="1" s="1"/>
  <c r="G159" i="1"/>
  <c r="G162" i="1"/>
  <c r="G288" i="1"/>
  <c r="G299" i="1"/>
  <c r="F341" i="1"/>
  <c r="G341" i="1" s="1"/>
  <c r="G347" i="1"/>
  <c r="G358" i="1"/>
  <c r="G376" i="1"/>
  <c r="G472" i="1"/>
  <c r="G36" i="1"/>
  <c r="F360" i="1"/>
  <c r="G365" i="1"/>
  <c r="F383" i="1"/>
  <c r="G424" i="1"/>
  <c r="G229" i="1"/>
  <c r="F228" i="1"/>
  <c r="G111" i="1"/>
  <c r="G305" i="1"/>
  <c r="F304" i="1"/>
  <c r="F311" i="1"/>
  <c r="G314" i="1"/>
  <c r="F62" i="1"/>
  <c r="G346" i="1"/>
  <c r="G449" i="1"/>
  <c r="E383" i="1"/>
  <c r="G360" i="1" l="1"/>
  <c r="G311" i="1"/>
  <c r="E10" i="1"/>
  <c r="G228" i="1"/>
  <c r="E345" i="1"/>
  <c r="F345" i="1"/>
  <c r="G28" i="1"/>
  <c r="G11" i="1"/>
  <c r="G62" i="1"/>
  <c r="F61" i="1"/>
  <c r="G61" i="1" s="1"/>
  <c r="J61" i="1" s="1"/>
  <c r="J62" i="1" s="1"/>
  <c r="G304" i="1"/>
  <c r="F303" i="1"/>
  <c r="G303" i="1" s="1"/>
  <c r="G383" i="1"/>
  <c r="E9" i="1" l="1"/>
  <c r="G345" i="1"/>
  <c r="F10" i="1"/>
  <c r="G10" i="1" l="1"/>
  <c r="F9" i="1"/>
  <c r="G9" i="1" s="1"/>
  <c r="H12" i="1" s="1"/>
  <c r="H10" i="1" l="1"/>
  <c r="H9" i="1"/>
  <c r="H11" i="1"/>
  <c r="H337" i="1"/>
  <c r="H335" i="1"/>
  <c r="H333" i="1"/>
  <c r="H331" i="1"/>
  <c r="H433" i="1"/>
  <c r="H431" i="1"/>
  <c r="H428" i="1"/>
  <c r="H426" i="1"/>
  <c r="H423" i="1"/>
  <c r="H421" i="1"/>
  <c r="H419" i="1"/>
  <c r="H417" i="1"/>
  <c r="H415" i="1"/>
  <c r="H413" i="1"/>
  <c r="H411" i="1"/>
  <c r="H409" i="1"/>
  <c r="H407" i="1"/>
  <c r="H418" i="1"/>
  <c r="H410" i="1"/>
  <c r="H402" i="1"/>
  <c r="H394" i="1"/>
  <c r="H386" i="1"/>
  <c r="H350" i="1"/>
  <c r="H298" i="1"/>
  <c r="H293" i="1"/>
  <c r="H280" i="1"/>
  <c r="H432" i="1"/>
  <c r="H425" i="1"/>
  <c r="H420" i="1"/>
  <c r="H412" i="1"/>
  <c r="H404" i="1"/>
  <c r="H396" i="1"/>
  <c r="H388" i="1"/>
  <c r="H379" i="1"/>
  <c r="H375" i="1"/>
  <c r="H370" i="1"/>
  <c r="H366" i="1"/>
  <c r="H352" i="1"/>
  <c r="H322" i="1"/>
  <c r="H315" i="1"/>
  <c r="H306" i="1"/>
  <c r="H295" i="1"/>
  <c r="H282" i="1"/>
  <c r="H267" i="1"/>
  <c r="H265" i="1"/>
  <c r="H263" i="1"/>
  <c r="H261" i="1"/>
  <c r="H259" i="1"/>
  <c r="H257" i="1"/>
  <c r="H255" i="1"/>
  <c r="H252" i="1"/>
  <c r="H250" i="1"/>
  <c r="H248" i="1"/>
  <c r="H245" i="1"/>
  <c r="H243" i="1"/>
  <c r="H241" i="1"/>
  <c r="H239" i="1"/>
  <c r="H237" i="1"/>
  <c r="H235" i="1"/>
  <c r="H233" i="1"/>
  <c r="H231" i="1"/>
  <c r="H227" i="1"/>
  <c r="H224" i="1"/>
  <c r="H222" i="1"/>
  <c r="H220" i="1"/>
  <c r="H218" i="1"/>
  <c r="H216" i="1"/>
  <c r="H214" i="1"/>
  <c r="H212" i="1"/>
  <c r="H210" i="1"/>
  <c r="H208" i="1"/>
  <c r="H206" i="1"/>
  <c r="H204" i="1"/>
  <c r="H202" i="1"/>
  <c r="H200" i="1"/>
  <c r="H198" i="1"/>
  <c r="H196" i="1"/>
  <c r="H194" i="1"/>
  <c r="H192" i="1"/>
  <c r="H190" i="1"/>
  <c r="H188" i="1"/>
  <c r="H186" i="1"/>
  <c r="H184" i="1"/>
  <c r="H182" i="1"/>
  <c r="H180" i="1"/>
  <c r="H178" i="1"/>
  <c r="H176" i="1"/>
  <c r="H174" i="1"/>
  <c r="H172" i="1"/>
  <c r="H170" i="1"/>
  <c r="H168" i="1"/>
  <c r="H166" i="1"/>
  <c r="H164" i="1"/>
  <c r="H161" i="1"/>
  <c r="H158" i="1"/>
  <c r="H155" i="1"/>
  <c r="H153" i="1"/>
  <c r="H151" i="1"/>
  <c r="H149" i="1"/>
  <c r="H146" i="1"/>
  <c r="H144" i="1"/>
  <c r="H142" i="1"/>
  <c r="H140" i="1"/>
  <c r="H138" i="1"/>
  <c r="H136" i="1"/>
  <c r="H134" i="1"/>
  <c r="H132" i="1"/>
  <c r="H130" i="1"/>
  <c r="H427" i="1"/>
  <c r="H422" i="1"/>
  <c r="H414" i="1"/>
  <c r="H406" i="1"/>
  <c r="H398" i="1"/>
  <c r="H390" i="1"/>
  <c r="H372" i="1"/>
  <c r="H367" i="1"/>
  <c r="H363" i="1"/>
  <c r="H359" i="1"/>
  <c r="H354" i="1"/>
  <c r="H339" i="1"/>
  <c r="H317" i="1"/>
  <c r="H312" i="1"/>
  <c r="H308" i="1"/>
  <c r="H301" i="1"/>
  <c r="H289" i="1"/>
  <c r="H284" i="1"/>
  <c r="H416" i="1"/>
  <c r="H384" i="1"/>
  <c r="H348" i="1"/>
  <c r="H271" i="1"/>
  <c r="H262" i="1"/>
  <c r="H254" i="1"/>
  <c r="H249" i="1"/>
  <c r="H244" i="1"/>
  <c r="H236" i="1"/>
  <c r="H219" i="1"/>
  <c r="H211" i="1"/>
  <c r="H203" i="1"/>
  <c r="H195" i="1"/>
  <c r="H187" i="1"/>
  <c r="H179" i="1"/>
  <c r="H171" i="1"/>
  <c r="H163" i="1"/>
  <c r="H154" i="1"/>
  <c r="H141" i="1"/>
  <c r="H133" i="1"/>
  <c r="H126" i="1"/>
  <c r="H118" i="1"/>
  <c r="H105" i="1"/>
  <c r="H97" i="1"/>
  <c r="H90" i="1"/>
  <c r="H82" i="1"/>
  <c r="H75" i="1"/>
  <c r="H67" i="1"/>
  <c r="H58" i="1"/>
  <c r="H53" i="1"/>
  <c r="H46" i="1"/>
  <c r="H43" i="1"/>
  <c r="H41" i="1"/>
  <c r="H39" i="1"/>
  <c r="H35" i="1"/>
  <c r="H33" i="1"/>
  <c r="H31" i="1"/>
  <c r="H27" i="1"/>
  <c r="H286" i="1"/>
  <c r="H266" i="1"/>
  <c r="H183" i="1"/>
  <c r="H122" i="1"/>
  <c r="H115" i="1"/>
  <c r="H86" i="1"/>
  <c r="H78" i="1"/>
  <c r="H429" i="1"/>
  <c r="H408" i="1"/>
  <c r="H264" i="1"/>
  <c r="H256" i="1"/>
  <c r="H251" i="1"/>
  <c r="H238" i="1"/>
  <c r="H230" i="1"/>
  <c r="H221" i="1"/>
  <c r="H213" i="1"/>
  <c r="H205" i="1"/>
  <c r="H197" i="1"/>
  <c r="H189" i="1"/>
  <c r="H181" i="1"/>
  <c r="H173" i="1"/>
  <c r="H165" i="1"/>
  <c r="H160" i="1"/>
  <c r="H156" i="1"/>
  <c r="H148" i="1"/>
  <c r="H143" i="1"/>
  <c r="H135" i="1"/>
  <c r="H120" i="1"/>
  <c r="H113" i="1"/>
  <c r="H107" i="1"/>
  <c r="H99" i="1"/>
  <c r="H92" i="1"/>
  <c r="H84" i="1"/>
  <c r="H77" i="1"/>
  <c r="H69" i="1"/>
  <c r="H60" i="1"/>
  <c r="H400" i="1"/>
  <c r="H258" i="1"/>
  <c r="H240" i="1"/>
  <c r="H232" i="1"/>
  <c r="H223" i="1"/>
  <c r="H215" i="1"/>
  <c r="H207" i="1"/>
  <c r="H199" i="1"/>
  <c r="H191" i="1"/>
  <c r="H175" i="1"/>
  <c r="H167" i="1"/>
  <c r="H150" i="1"/>
  <c r="H145" i="1"/>
  <c r="H137" i="1"/>
  <c r="H129" i="1"/>
  <c r="H101" i="1"/>
  <c r="H71" i="1"/>
  <c r="H291" i="1"/>
  <c r="H209" i="1"/>
  <c r="H177" i="1"/>
  <c r="H124" i="1"/>
  <c r="H88" i="1"/>
  <c r="H51" i="1"/>
  <c r="H40" i="1"/>
  <c r="H34" i="1"/>
  <c r="H18" i="1"/>
  <c r="H382" i="1"/>
  <c r="H356" i="1"/>
  <c r="H247" i="1"/>
  <c r="H234" i="1"/>
  <c r="H225" i="1"/>
  <c r="H193" i="1"/>
  <c r="H152" i="1"/>
  <c r="H131" i="1"/>
  <c r="H103" i="1"/>
  <c r="H73" i="1"/>
  <c r="H56" i="1"/>
  <c r="H392" i="1"/>
  <c r="H278" i="1"/>
  <c r="H260" i="1"/>
  <c r="H217" i="1"/>
  <c r="H185" i="1"/>
  <c r="H95" i="1"/>
  <c r="H65" i="1"/>
  <c r="H49" i="1"/>
  <c r="H38" i="1"/>
  <c r="H37" i="1"/>
  <c r="H32" i="1"/>
  <c r="H16" i="1"/>
  <c r="H343" i="1"/>
  <c r="H319" i="1"/>
  <c r="H310" i="1"/>
  <c r="H242" i="1"/>
  <c r="H201" i="1"/>
  <c r="H169" i="1"/>
  <c r="H139" i="1"/>
  <c r="H110" i="1"/>
  <c r="H80" i="1"/>
  <c r="H14" i="1"/>
  <c r="H45" i="1"/>
  <c r="H44" i="1"/>
  <c r="H15" i="1"/>
  <c r="H91" i="1"/>
  <c r="H341" i="1"/>
  <c r="H59" i="1"/>
  <c r="H430" i="1"/>
  <c r="H447" i="1"/>
  <c r="H462" i="1"/>
  <c r="H477" i="1"/>
  <c r="H63" i="1"/>
  <c r="H269" i="1"/>
  <c r="H29" i="1"/>
  <c r="H98" i="1"/>
  <c r="H157" i="1"/>
  <c r="H403" i="1"/>
  <c r="H125" i="1"/>
  <c r="H328" i="1"/>
  <c r="H64" i="1"/>
  <c r="H102" i="1"/>
  <c r="H123" i="1"/>
  <c r="H351" i="1"/>
  <c r="H387" i="1"/>
  <c r="H104" i="1"/>
  <c r="H320" i="1"/>
  <c r="H85" i="1"/>
  <c r="H121" i="1"/>
  <c r="H321" i="1"/>
  <c r="H395" i="1"/>
  <c r="H292" i="1"/>
  <c r="H349" i="1"/>
  <c r="H401" i="1"/>
  <c r="H446" i="1"/>
  <c r="H463" i="1"/>
  <c r="H478" i="1"/>
  <c r="H290" i="1"/>
  <c r="H318" i="1"/>
  <c r="H334" i="1"/>
  <c r="H347" i="1"/>
  <c r="H373" i="1"/>
  <c r="H399" i="1"/>
  <c r="H460" i="1"/>
  <c r="H475" i="1"/>
  <c r="H288" i="1"/>
  <c r="H316" i="1"/>
  <c r="H362" i="1"/>
  <c r="H405" i="1"/>
  <c r="H451" i="1"/>
  <c r="H465" i="1"/>
  <c r="H357" i="1"/>
  <c r="H448" i="1"/>
  <c r="H270" i="1"/>
  <c r="H302" i="1"/>
  <c r="H338" i="1"/>
  <c r="H355" i="1"/>
  <c r="H435" i="1"/>
  <c r="H436" i="1"/>
  <c r="H469" i="1"/>
  <c r="H55" i="1"/>
  <c r="H445" i="1"/>
  <c r="H473" i="1"/>
  <c r="H119" i="1"/>
  <c r="H22" i="1"/>
  <c r="H68" i="1"/>
  <c r="H96" i="1"/>
  <c r="H50" i="1"/>
  <c r="H116" i="1"/>
  <c r="H323" i="1"/>
  <c r="H378" i="1"/>
  <c r="H459" i="1"/>
  <c r="H330" i="1"/>
  <c r="H391" i="1"/>
  <c r="H456" i="1"/>
  <c r="H307" i="1"/>
  <c r="H444" i="1"/>
  <c r="H13" i="1"/>
  <c r="H42" i="1"/>
  <c r="H23" i="1"/>
  <c r="H24" i="1"/>
  <c r="H94" i="1"/>
  <c r="H19" i="1"/>
  <c r="H76" i="1"/>
  <c r="H437" i="1"/>
  <c r="H450" i="1"/>
  <c r="H466" i="1"/>
  <c r="H83" i="1"/>
  <c r="H47" i="1"/>
  <c r="H108" i="1"/>
  <c r="H226" i="1"/>
  <c r="H81" i="1"/>
  <c r="H276" i="1"/>
  <c r="H332" i="1"/>
  <c r="H72" i="1"/>
  <c r="H109" i="1"/>
  <c r="H246" i="1"/>
  <c r="H361" i="1"/>
  <c r="H66" i="1"/>
  <c r="H162" i="1"/>
  <c r="H336" i="1"/>
  <c r="H93" i="1"/>
  <c r="H128" i="1"/>
  <c r="H272" i="1"/>
  <c r="H297" i="1"/>
  <c r="H434" i="1"/>
  <c r="H467" i="1"/>
  <c r="H324" i="1"/>
  <c r="H377" i="1"/>
  <c r="H464" i="1"/>
  <c r="H479" i="1"/>
  <c r="H296" i="1"/>
  <c r="H327" i="1"/>
  <c r="H371" i="1"/>
  <c r="H455" i="1"/>
  <c r="H57" i="1"/>
  <c r="H374" i="1"/>
  <c r="H114" i="1"/>
  <c r="H344" i="1"/>
  <c r="H442" i="1"/>
  <c r="H285" i="1"/>
  <c r="H368" i="1"/>
  <c r="H472" i="1"/>
  <c r="H397" i="1"/>
  <c r="H480" i="1"/>
  <c r="H21" i="1"/>
  <c r="H26" i="1"/>
  <c r="H127" i="1"/>
  <c r="H25" i="1"/>
  <c r="H106" i="1"/>
  <c r="H441" i="1"/>
  <c r="H452" i="1"/>
  <c r="H470" i="1"/>
  <c r="H17" i="1"/>
  <c r="H112" i="1"/>
  <c r="H54" i="1"/>
  <c r="H117" i="1"/>
  <c r="H89" i="1"/>
  <c r="H299" i="1"/>
  <c r="H380" i="1"/>
  <c r="H79" i="1"/>
  <c r="H274" i="1"/>
  <c r="H369" i="1"/>
  <c r="H74" i="1"/>
  <c r="H253" i="1"/>
  <c r="H48" i="1"/>
  <c r="H100" i="1"/>
  <c r="H281" i="1"/>
  <c r="H279" i="1"/>
  <c r="H329" i="1"/>
  <c r="H385" i="1"/>
  <c r="H438" i="1"/>
  <c r="H453" i="1"/>
  <c r="H471" i="1"/>
  <c r="H277" i="1"/>
  <c r="H309" i="1"/>
  <c r="H326" i="1"/>
  <c r="H340" i="1"/>
  <c r="H364" i="1"/>
  <c r="H381" i="1"/>
  <c r="H439" i="1"/>
  <c r="H454" i="1"/>
  <c r="H468" i="1"/>
  <c r="H268" i="1"/>
  <c r="H300" i="1"/>
  <c r="H353" i="1"/>
  <c r="H389" i="1"/>
  <c r="H440" i="1"/>
  <c r="H457" i="1"/>
  <c r="H476" i="1"/>
  <c r="H30" i="1"/>
  <c r="H20" i="1"/>
  <c r="H159" i="1"/>
  <c r="H52" i="1"/>
  <c r="H275" i="1"/>
  <c r="H458" i="1"/>
  <c r="H147" i="1"/>
  <c r="H325" i="1"/>
  <c r="H87" i="1"/>
  <c r="H273" i="1"/>
  <c r="H70" i="1"/>
  <c r="H294" i="1"/>
  <c r="H376" i="1"/>
  <c r="H287" i="1"/>
  <c r="H393" i="1"/>
  <c r="H474" i="1"/>
  <c r="H313" i="1"/>
  <c r="H342" i="1"/>
  <c r="H443" i="1"/>
  <c r="H283" i="1"/>
  <c r="H358" i="1"/>
  <c r="H461" i="1"/>
  <c r="H305" i="1"/>
  <c r="H111" i="1"/>
  <c r="H228" i="1"/>
  <c r="H360" i="1"/>
  <c r="H314" i="1"/>
  <c r="H28" i="1"/>
  <c r="H229" i="1"/>
  <c r="H346" i="1"/>
  <c r="H449" i="1"/>
  <c r="H36" i="1"/>
  <c r="H365" i="1"/>
  <c r="H311" i="1"/>
  <c r="H424" i="1"/>
  <c r="H304" i="1"/>
  <c r="H303" i="1"/>
  <c r="H62" i="1"/>
  <c r="H345" i="1"/>
  <c r="H383" i="1"/>
  <c r="H61" i="1"/>
</calcChain>
</file>

<file path=xl/sharedStrings.xml><?xml version="1.0" encoding="utf-8"?>
<sst xmlns="http://schemas.openxmlformats.org/spreadsheetml/2006/main" count="482" uniqueCount="473">
  <si>
    <t>GOBIERNO DEL ESTADO DE MICHOACAN DE OCAMPO</t>
  </si>
  <si>
    <t xml:space="preserve">ESTADO ANALÍTICO DE LOS INGRESOS DEVENGADOS  COMPARADO CON SU ESTIMACION ORIGINAL  </t>
  </si>
  <si>
    <t xml:space="preserve"> POR EL PERIODO  DEL 1o. DE ENERO AL 30 DE SEPTIEMBRE  DEL AÑO 2022</t>
  </si>
  <si>
    <t>(Pesos)</t>
  </si>
  <si>
    <t>CONCEPTO</t>
  </si>
  <si>
    <t>INGRESO</t>
  </si>
  <si>
    <t>DIFERENCIA</t>
  </si>
  <si>
    <t>PORCENTAJE</t>
  </si>
  <si>
    <t>ESTIMADO AL PERIODO</t>
  </si>
  <si>
    <t xml:space="preserve">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</si>
  <si>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</si>
  <si>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</si>
  <si>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</si>
  <si>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</si>
  <si>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</si>
  <si>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</si>
  <si>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</si>
  <si>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</si>
  <si>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</si>
  <si>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</si>
  <si>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</si>
  <si>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</si>
  <si>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</si>
  <si>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</si>
  <si>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</si>
  <si>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</si>
  <si>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</si>
  <si>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</si>
  <si>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</si>
  <si>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</si>
  <si>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</si>
  <si>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</si>
  <si>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</si>
  <si>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</si>
  <si>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</si>
  <si>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</si>
  <si>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RECARG IMP A LOS PREMIOS GENER EN JUEGO CON APUEST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</si>
  <si>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</si>
  <si>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</si>
  <si>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</si>
  <si>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</si>
  <si>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</si>
  <si>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 xml:space="preserve">ACT IMPTO S/EROG X REMUN/TRAB PERS,PREST 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</si>
  <si>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</si>
  <si>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</si>
  <si>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</si>
  <si>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</si>
  <si>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CONDONACIONES ACCESORIOS IMPUESTOS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</si>
  <si>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</si>
  <si>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</si>
  <si>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</si>
  <si>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</si>
  <si>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</si>
  <si>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</si>
  <si>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PRODUCTOS NO COMPRENDIDOS EN FRACC DE LEY DE ING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</si>
  <si>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</si>
  <si>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</si>
  <si>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</si>
  <si>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</si>
  <si>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</si>
  <si>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</si>
  <si>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REHABI RED ELECT MERCADO MPAL ZARAGOZA, JIQUILPAN</t>
  </si>
  <si>
    <t>DERECHOS POR PRESTACION DE SERVICIOS.</t>
  </si>
  <si>
    <t>DERECHOS POR LA PRESTACION DE SERVICIOS ESTATALES</t>
  </si>
  <si>
    <t>SERVICIOS URBANISTICOS</t>
  </si>
  <si>
    <t>DICTAMENES DE USO DEL SUELO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</si>
  <si>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</si>
  <si>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</si>
  <si>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</si>
  <si>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</si>
  <si>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</si>
  <si>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</si>
  <si>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</si>
  <si>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</si>
  <si>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</si>
  <si>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</si>
  <si>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</si>
  <si>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</si>
  <si>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</si>
  <si>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</si>
  <si>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</si>
  <si>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</si>
  <si>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</si>
  <si>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</si>
  <si>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</si>
  <si>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</si>
  <si>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</si>
  <si>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</si>
  <si>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</si>
  <si>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EXPED DE CERTIFICADO DE INTERES PARTICULAR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</si>
  <si>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</si>
  <si>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</si>
  <si>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</si>
  <si>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</si>
  <si>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</si>
  <si>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</si>
  <si>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</si>
  <si>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</si>
  <si>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</si>
  <si>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</si>
  <si>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</si>
  <si>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</si>
  <si>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</si>
  <si>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</si>
  <si>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</si>
  <si>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</si>
  <si>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</si>
  <si>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</si>
  <si>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</si>
  <si>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</si>
  <si>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 DE TRASLADO DE BIENES Y VALORES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</si>
  <si>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</si>
  <si>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</si>
  <si>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</si>
  <si>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</si>
  <si>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CERTIFICADOS Y CERTIF REG PÚB DE LA PROP</t>
  </si>
  <si>
    <t>INSCRIP DE DOC DE PROPIEDAD DE INMUEBLES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</si>
  <si>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</si>
  <si>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</si>
  <si>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</si>
  <si>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</si>
  <si>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</si>
  <si>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</si>
  <si>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</si>
  <si>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</si>
  <si>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</si>
  <si>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</si>
  <si>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</si>
  <si>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</si>
  <si>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</si>
  <si>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</si>
  <si>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</si>
  <si>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</si>
  <si>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</si>
  <si>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</si>
  <si>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</si>
  <si>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</si>
  <si>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</si>
  <si>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</si>
  <si>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</si>
  <si>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</si>
  <si>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</si>
  <si>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 xml:space="preserve"> ORDEN DE INHUMACIÓN O CREMACIÓN DEL CADÁVER</t>
  </si>
  <si>
    <t>ORDEN DE TRASLADO DE CADÁVER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</si>
  <si>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</si>
  <si>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</si>
  <si>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</si>
  <si>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</si>
  <si>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</si>
  <si>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</si>
  <si>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</si>
  <si>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</si>
  <si>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 xml:space="preserve"> POR AUTORIZACIÓN PARA CAMBIAR ADSCRIPCIÓN NOTARI</t>
  </si>
  <si>
    <t>POR EXPEDICIÓN DEL NOMBRAMIEN PARA EJERC NOTARIAD</t>
  </si>
  <si>
    <t>POR SERVICIOS DE LA FISCALIA GENERAL DEL ESTADO</t>
  </si>
  <si>
    <t>SERV DE GRUA EN POBLACIONES HASTA 10KM</t>
  </si>
  <si>
    <t>POR SERV QUE ESTABLECE LA LEY PREST SERV INMOBILIA</t>
  </si>
  <si>
    <t xml:space="preserve"> REVALID LIC PARA PRESTAC SERV INMOBIL PROF (LIP)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</si>
  <si>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</si>
  <si>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</si>
  <si>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</si>
  <si>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</si>
  <si>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</si>
  <si>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</si>
  <si>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</si>
  <si>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</si>
  <si>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</si>
  <si>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</si>
  <si>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</si>
  <si>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</si>
  <si>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</si>
  <si>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</si>
  <si>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</si>
  <si>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</si>
  <si>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</si>
  <si>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</si>
  <si>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</si>
  <si>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</si>
  <si>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</si>
  <si>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</si>
  <si>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</si>
  <si>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</si>
  <si>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</si>
  <si>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</si>
  <si>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</si>
  <si>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</si>
  <si>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</si>
  <si>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</si>
  <si>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</si>
  <si>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</si>
  <si>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</si>
  <si>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</si>
  <si>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</si>
  <si>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</si>
  <si>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</si>
  <si>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</si>
  <si>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</si>
  <si>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</si>
  <si>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</si>
  <si>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</si>
  <si>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</si>
  <si>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</si>
  <si>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</si>
  <si>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</si>
  <si>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AUTORIZACIÓN DE PRÁCTICO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</si>
  <si>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</si>
  <si>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</si>
  <si>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</si>
  <si>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</si>
  <si>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</si>
  <si>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</si>
  <si>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</si>
  <si>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</si>
  <si>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</si>
  <si>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</si>
  <si>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</si>
  <si>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</si>
  <si>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</si>
  <si>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</si>
  <si>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</si>
  <si>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</si>
  <si>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</si>
  <si>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</si>
  <si>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</si>
  <si>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</si>
  <si>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</si>
  <si>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</si>
  <si>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</si>
  <si>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</si>
  <si>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</si>
  <si>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</si>
  <si>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</si>
  <si>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</si>
  <si>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</si>
  <si>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</si>
  <si>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</si>
  <si>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</si>
  <si>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</si>
  <si>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</si>
  <si>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CERTIFICACION DE LIBROS BITACORAS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</si>
  <si>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</si>
  <si>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</si>
  <si>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</si>
  <si>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</si>
  <si>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</si>
  <si>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</si>
  <si>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</si>
  <si>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</si>
  <si>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</si>
  <si>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</si>
  <si>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</si>
  <si>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</si>
  <si>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</si>
  <si>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</si>
  <si>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</si>
  <si>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</si>
  <si>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</si>
  <si>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</si>
  <si>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</si>
  <si>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</si>
  <si>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</si>
  <si>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</si>
  <si>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</si>
  <si>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</si>
  <si>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</si>
  <si>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</si>
  <si>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</si>
  <si>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</si>
  <si>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</si>
  <si>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</si>
  <si>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</si>
  <si>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</si>
  <si>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LEGALIZACION TITULOS, PLANES DE ESTUDIO Y CERTIF</t>
  </si>
  <si>
    <t>CERTIF, REPOSICIONES Y REPRODUCCIONES</t>
  </si>
  <si>
    <t>OTROS SERV OFICIALES DIVERSOS</t>
  </si>
  <si>
    <t>OTROS SERV DE COMUNICACIONES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</si>
  <si>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</si>
  <si>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</si>
  <si>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</si>
  <si>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</si>
  <si>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</si>
  <si>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</si>
  <si>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</si>
  <si>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</si>
  <si>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</si>
  <si>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</si>
  <si>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</si>
  <si>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</si>
  <si>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</si>
  <si>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</si>
  <si>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 xml:space="preserve"> AUTORIZACION P/ CAMBIO LEYENDA O FIGURA EN ANUNCIO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</si>
  <si>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</si>
  <si>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</si>
  <si>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</si>
  <si>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</si>
  <si>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</si>
  <si>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</si>
  <si>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</si>
  <si>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</si>
  <si>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</si>
  <si>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</si>
  <si>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</si>
  <si>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SUMINISTRO DE CALCAMONIAS Y HOLOGRAMAS Y CERTIF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</si>
  <si>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</si>
  <si>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</si>
  <si>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</si>
  <si>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</si>
  <si>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</si>
  <si>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</si>
  <si>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</si>
  <si>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 LEY DE COMUNICACIONES Y TRANSPORTE</t>
  </si>
  <si>
    <t>MULTAS X INFRACC A OTRAS DISPOSICINES NO FISCALES</t>
  </si>
  <si>
    <t>MULTAS POR INFRACCIONES SEÑALADAS EN EL REGLAMENTO DE LA LEY DE SEGURIDAD PRIVADA DEL ESTADO DE MICHOACÁN DE OCAMPO</t>
  </si>
  <si>
    <t>MULTAS ADMINISTRATIVAS POR NO AISLAMIENTO COVID-19</t>
  </si>
  <si>
    <t>INDEMNIZACIONES</t>
  </si>
  <si>
    <t>INDEMNIZACIONES DE CHEQUES DEVUELTOS POR INSTITUCIONES BANCARIAS.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</si>
  <si>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</si>
  <si>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</si>
  <si>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</si>
  <si>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</si>
  <si>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</si>
  <si>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</si>
  <si>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</si>
  <si>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</si>
  <si>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DONATIVOS, SUBSIDIOS E INDEMNIZACIONES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</si>
  <si>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</si>
  <si>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</si>
  <si>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</si>
  <si>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</si>
  <si>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ACTUALIZACIÓN CONSTANCIA PADRÓN PROV RES EXTERIOR</t>
  </si>
  <si>
    <t xml:space="preserve"> INSCRIPCION AL PADRON DE PROV DEL EXTERIOR DEL EDO</t>
  </si>
  <si>
    <t>OTROS APROVECHAMIENTOS</t>
  </si>
  <si>
    <t>COPIA SIMPLE</t>
  </si>
  <si>
    <t>RECARGOS DE APROVECHAMIENTOS</t>
  </si>
  <si>
    <t>INGRESO POR VENTA DE BIENES Y SERVICIOS</t>
  </si>
  <si>
    <t>INGRESOS POR VENTA DE BIENES Y SERVICIOS DE ORGANISMOS DESCENTRALIZADOS ESTATALES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</si>
  <si>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</si>
  <si>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</si>
  <si>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</si>
  <si>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</si>
  <si>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</si>
  <si>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</si>
  <si>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</si>
  <si>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</si>
  <si>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</si>
  <si>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</si>
  <si>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</si>
  <si>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</si>
  <si>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</si>
  <si>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IEPS SOBRE LA VTA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</si>
  <si>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</si>
  <si>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</si>
  <si>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</si>
  <si>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</si>
  <si>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</si>
  <si>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</si>
  <si>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</si>
  <si>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</si>
  <si>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</si>
  <si>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>FONDO DE APORTACIONES PARA LOS SERVICIOS DE SALUD.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</si>
  <si>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</si>
  <si>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</si>
  <si>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</si>
  <si>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</si>
  <si>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</si>
  <si>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</si>
  <si>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</si>
  <si>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</si>
  <si>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</si>
  <si>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LA SEGURIDAD PUBLICA DE LOS ESTADOS Y DEL DF</t>
  </si>
  <si>
    <t>FONDO DE APORTACIONES PARA EL FORTALECIMIENTO DE LAS ENTIDADES FEDERATIVAS. (FAFEF)</t>
  </si>
  <si>
    <t>FONDO DE APORTACIONES PARA EL FORTALECIMIENTO DE LAS ENTIDADES FEDERATIVAS.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</si>
  <si>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</si>
  <si>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</si>
  <si>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</si>
  <si>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</si>
  <si>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</si>
  <si>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INFRAESTRUCTURA CULTURAL DE LOS ESTADOS PAICE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</si>
  <si>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</si>
  <si>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</si>
  <si>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</si>
  <si>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</si>
  <si>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</si>
  <si>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</si>
  <si>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</si>
  <si>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</si>
  <si>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</si>
  <si>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</si>
  <si>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TECNOLÓGICA DE MORELIA</t>
  </si>
  <si>
    <t>UNIVERSIDAD TECNOLOGICA DE ORIENTE</t>
  </si>
  <si>
    <t>PROG NACIONAL DE INGLES</t>
  </si>
  <si>
    <t>EXPANSIÓN DE LA EDUCACIÓN INICIAL</t>
  </si>
  <si>
    <t>PROG FORTALECIMIENTO DE SERVICIOS DE EDUC ESPECIAL</t>
  </si>
  <si>
    <t>FORTALECIMIENTO A LA EXCELENCIA EDUCATIVA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</si>
  <si>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</si>
  <si>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</si>
  <si>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</si>
  <si>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</si>
  <si>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</si>
  <si>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</si>
  <si>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</si>
  <si>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</si>
  <si>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</si>
  <si>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</si>
  <si>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</si>
  <si>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</si>
  <si>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</si>
  <si>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</si>
  <si>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</si>
  <si>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</si>
  <si>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</si>
  <si>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</si>
  <si>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</si>
  <si>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FINARO RECURSO FED EXTRA NO REGUL UIIM 2022</t>
  </si>
  <si>
    <t xml:space="preserve"> APOYO EXTRAORDINARIO  UCEMICH 2022</t>
  </si>
  <si>
    <t>PROG ACCI CULTURALES MULTILINGUES Y COMUNITARIAS</t>
  </si>
  <si>
    <t>TRANSFERENCIAS FEDERALES POR CONVENIO EN MATERIA DE SALUD</t>
  </si>
  <si>
    <t>ACUERDO PARA EL FORTA ACCIONES DE SALUD (AFASPE)</t>
  </si>
  <si>
    <t xml:space="preserve"> PROG FORTALECIMIENTO A LA ATENCION MEDICA</t>
  </si>
  <si>
    <t>FDO DE APORT PARA SERV DE SALUD LA COMUNIDAD FASSC</t>
  </si>
  <si>
    <t>CRESCA-CONADIC</t>
  </si>
  <si>
    <t>INSABI, SERV DE SALUD, MEDICAMENTOS E INSUMOS 2020</t>
  </si>
  <si>
    <t>TRANSFERENCIAS FEDERALES POR CONVENIO EN MATERIA HIDRAULICA</t>
  </si>
  <si>
    <t>REHABILITACION DE UNIDADES DE RIEGO</t>
  </si>
  <si>
    <t>TECNIFICACION DE DISTRITOS DE RIEGO</t>
  </si>
  <si>
    <t>PROAGUA</t>
  </si>
  <si>
    <t>TRANSFERENCIAS FEDERALES POR CONVENIO EN  MATERIA DE ATENCION A GRUPOS VULNERABLES</t>
  </si>
  <si>
    <t>PROG D APY  A INST D MUJ EN  ENT FED (PAIMEF) 2021</t>
  </si>
  <si>
    <t>COMISION DE BUSQ DE PERSONAS DEL EDO. DE MICHOACAN</t>
  </si>
  <si>
    <t>FORTA A LA TRANSV DE LA PERSPECTIVA DE GENERO 2020</t>
  </si>
  <si>
    <t>FDO P/ EL BIENESTAR Y AVCE DE LAS MUJ (FOBAM) 2020</t>
  </si>
  <si>
    <t>APY P/REFUGIOS ESPE P/MUJERES VICT D VIOL DE GNRO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</si>
  <si>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</si>
  <si>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</si>
  <si>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</si>
  <si>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</si>
  <si>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</si>
  <si>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4213050549 PROG ATEN PERSONAS  DISCAPACIDAD EJER FISCAL 2022</t>
  </si>
  <si>
    <t>4213050550 PRY  R-2022/020  REFG "CENT PROTC INTG  MUJ NIÑOS</t>
  </si>
  <si>
    <t>TRANSFERENCIAS FEDERALES POR CONVENIO EN  MATERIA DE SAEGURIDAD PUBLICA</t>
  </si>
  <si>
    <t>GEM FORTA ATNCN NIÑOS NIÑAS ADOLESCENTES MIGRANTES</t>
  </si>
  <si>
    <t>TRANFERENCIAS FEWDERALES EN MATERIA DE ARMONIZACION CONTABLE</t>
  </si>
  <si>
    <t>ARMONIZACION CONTABLE</t>
  </si>
  <si>
    <t>TRANSFERENCIAS FEDERALES POR CONVENIO EN DIVERSAS MATERIAS</t>
  </si>
  <si>
    <t>FORTALECIMIENTO DEL REGISTRO CIVIL DEL ESTADO</t>
  </si>
  <si>
    <t>PROG APOYOS PARA EL DESARR FORESTA SUSTENT CONAFOR</t>
  </si>
  <si>
    <t>3RA ETAPA REFORMA AL SISTEMA JUSTICIA LABORAL</t>
  </si>
  <si>
    <t>CAPACITACION AMBIENT EN MATERIA CULTURA DEL AGUA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</si>
  <si>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</si>
  <si>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</si>
  <si>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</si>
  <si>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</si>
  <si>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</si>
  <si>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</si>
  <si>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</si>
  <si>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</si>
  <si>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</si>
  <si>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</si>
  <si>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</si>
  <si>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</si>
  <si>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</si>
  <si>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</si>
  <si>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</si>
  <si>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 xml:space="preserve">INCENTIVOS POR MULTAS FISCALES FEDERALES 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</si>
  <si>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</si>
  <si>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</si>
  <si>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</si>
  <si>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</si>
  <si>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</si>
  <si>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</si>
  <si>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</si>
  <si>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</si>
  <si>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ENAJENACION DE FERTILIZANTES (SRIA DESARR AGROPE)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</si>
</sst>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5" borderId="5" xfId="0" applyFont="1" applyFill="1" applyBorder="1" applyAlignment="1">
      <alignment vertical="center" wrapText="1"/>
    </xf>
    <xf numFmtId="43" fontId="4" fillId="5" borderId="5" xfId="1" applyFont="1" applyFill="1" applyBorder="1" applyAlignment="1">
      <alignment vertical="center"/>
    </xf>
    <xf numFmtId="0" fontId="5" fillId="5" borderId="5" xfId="0" applyFont="1" applyFill="1" applyBorder="1" applyAlignment="1">
      <alignment horizontal="justify" vertical="center" wrapText="1"/>
    </xf>
    <xf numFmtId="165" fontId="4" fillId="5" borderId="5" xfId="1" applyNumberFormat="1" applyFont="1" applyFill="1" applyBorder="1" applyAlignment="1">
      <alignment vertical="center"/>
    </xf>
    <xf numFmtId="164" fontId="4" fillId="5" borderId="5" xfId="1" applyNumberFormat="1" applyFont="1" applyFill="1" applyBorder="1" applyAlignment="1">
      <alignment vertical="center"/>
    </xf>
    <xf numFmtId="2" fontId="4" fillId="5" borderId="5" xfId="1" applyNumberFormat="1" applyFont="1" applyFill="1" applyBorder="1" applyAlignment="1">
      <alignment vertical="center"/>
    </xf>
    <xf numFmtId="164" fontId="4" fillId="5" borderId="0" xfId="1" applyNumberFormat="1" applyFont="1" applyFill="1" applyBorder="1" applyAlignment="1">
      <alignment vertical="center"/>
    </xf>
    <xf numFmtId="43" fontId="0" fillId="0" borderId="0" xfId="0" applyNumberFormat="1" applyAlignment="1">
      <alignment vertical="top"/>
    </xf>
    <xf numFmtId="0" fontId="6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43" fontId="9" fillId="7" borderId="5" xfId="1" applyFont="1" applyFill="1" applyBorder="1" applyAlignment="1">
      <alignment vertical="center"/>
    </xf>
    <xf numFmtId="2" fontId="9" fillId="7" borderId="5" xfId="1" applyNumberFormat="1" applyFont="1" applyFill="1" applyBorder="1" applyAlignment="1">
      <alignment vertical="center"/>
    </xf>
    <xf numFmtId="164" fontId="9" fillId="7" borderId="5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2:K484"/>
  <sheetViews>
    <sheetView showGridLines="0" tabSelected="1" zoomScaleNormal="100" workbookViewId="0">
      <pane ySplit="8" topLeftCell="A278" activePane="bottomLeft" state="frozen"/>
      <selection pane="bottomLeft" activeCell="D472" sqref="D472:H472"/>
    </sheetView>
  </sheetViews>
  <sheetFormatPr baseColWidth="10" defaultRowHeight="15" x14ac:dyDescent="0.25"/>
  <cols>
    <col min="1" max="1" width="5.28515625" style="1" customWidth="1"/>
    <col min="2" max="2" width="0.28515625" style="1" hidden="1" customWidth="1"/>
    <col min="3" max="3" width="1.28515625" style="1" customWidth="1"/>
    <col min="4" max="4" width="64.5703125" style="2" customWidth="1"/>
    <col min="5" max="5" width="27.28515625" style="3" customWidth="1"/>
    <col min="6" max="6" width="23" style="3" customWidth="1"/>
    <col min="7" max="7" width="23.28515625" style="3" customWidth="1"/>
    <col min="8" max="8" width="18.28515625" style="3" customWidth="1"/>
    <col min="9" max="9" width="2.42578125" style="1" customWidth="1"/>
    <col min="10" max="10" width="13.7109375" style="1" bestFit="1" customWidth="1"/>
    <col min="11" max="251" width="11.42578125" style="1"/>
    <col min="252" max="252" width="11" style="1" customWidth="1"/>
    <col min="253" max="253" width="18.5703125" style="1" customWidth="1"/>
    <col min="254" max="254" width="4.42578125" style="1" customWidth="1"/>
    <col min="255" max="255" width="71.28515625" style="1" customWidth="1"/>
    <col min="256" max="256" width="19.140625" style="1" customWidth="1"/>
    <col min="257" max="257" width="20.140625" style="1" bestFit="1" customWidth="1"/>
    <col min="258" max="258" width="18.5703125" style="1" bestFit="1" customWidth="1"/>
    <col min="259" max="259" width="17" style="1" bestFit="1" customWidth="1"/>
    <col min="260" max="260" width="17.5703125" style="1" bestFit="1" customWidth="1"/>
    <col min="261" max="507" width="11.42578125" style="1"/>
    <col min="508" max="508" width="11" style="1" customWidth="1"/>
    <col min="509" max="509" width="18.5703125" style="1" customWidth="1"/>
    <col min="510" max="510" width="4.42578125" style="1" customWidth="1"/>
    <col min="511" max="511" width="71.28515625" style="1" customWidth="1"/>
    <col min="512" max="512" width="19.140625" style="1" customWidth="1"/>
    <col min="513" max="513" width="20.140625" style="1" bestFit="1" customWidth="1"/>
    <col min="514" max="514" width="18.5703125" style="1" bestFit="1" customWidth="1"/>
    <col min="515" max="515" width="17" style="1" bestFit="1" customWidth="1"/>
    <col min="516" max="516" width="17.5703125" style="1" bestFit="1" customWidth="1"/>
    <col min="517" max="763" width="11.42578125" style="1"/>
    <col min="764" max="764" width="11" style="1" customWidth="1"/>
    <col min="765" max="765" width="18.5703125" style="1" customWidth="1"/>
    <col min="766" max="766" width="4.42578125" style="1" customWidth="1"/>
    <col min="767" max="767" width="71.28515625" style="1" customWidth="1"/>
    <col min="768" max="768" width="19.140625" style="1" customWidth="1"/>
    <col min="769" max="769" width="20.140625" style="1" bestFit="1" customWidth="1"/>
    <col min="770" max="770" width="18.5703125" style="1" bestFit="1" customWidth="1"/>
    <col min="771" max="771" width="17" style="1" bestFit="1" customWidth="1"/>
    <col min="772" max="772" width="17.5703125" style="1" bestFit="1" customWidth="1"/>
    <col min="773" max="1019" width="11.42578125" style="1"/>
    <col min="1020" max="1020" width="11" style="1" customWidth="1"/>
    <col min="1021" max="1021" width="18.5703125" style="1" customWidth="1"/>
    <col min="1022" max="1022" width="4.42578125" style="1" customWidth="1"/>
    <col min="1023" max="1023" width="71.28515625" style="1" customWidth="1"/>
    <col min="1024" max="1024" width="19.140625" style="1" customWidth="1"/>
    <col min="1025" max="1025" width="20.140625" style="1" bestFit="1" customWidth="1"/>
    <col min="1026" max="1026" width="18.5703125" style="1" bestFit="1" customWidth="1"/>
    <col min="1027" max="1027" width="17" style="1" bestFit="1" customWidth="1"/>
    <col min="1028" max="1028" width="17.5703125" style="1" bestFit="1" customWidth="1"/>
    <col min="1029" max="1275" width="11.42578125" style="1"/>
    <col min="1276" max="1276" width="11" style="1" customWidth="1"/>
    <col min="1277" max="1277" width="18.5703125" style="1" customWidth="1"/>
    <col min="1278" max="1278" width="4.42578125" style="1" customWidth="1"/>
    <col min="1279" max="1279" width="71.28515625" style="1" customWidth="1"/>
    <col min="1280" max="1280" width="19.140625" style="1" customWidth="1"/>
    <col min="1281" max="1281" width="20.140625" style="1" bestFit="1" customWidth="1"/>
    <col min="1282" max="1282" width="18.5703125" style="1" bestFit="1" customWidth="1"/>
    <col min="1283" max="1283" width="17" style="1" bestFit="1" customWidth="1"/>
    <col min="1284" max="1284" width="17.5703125" style="1" bestFit="1" customWidth="1"/>
    <col min="1285" max="1531" width="11.42578125" style="1"/>
    <col min="1532" max="1532" width="11" style="1" customWidth="1"/>
    <col min="1533" max="1533" width="18.5703125" style="1" customWidth="1"/>
    <col min="1534" max="1534" width="4.42578125" style="1" customWidth="1"/>
    <col min="1535" max="1535" width="71.28515625" style="1" customWidth="1"/>
    <col min="1536" max="1536" width="19.140625" style="1" customWidth="1"/>
    <col min="1537" max="1537" width="20.140625" style="1" bestFit="1" customWidth="1"/>
    <col min="1538" max="1538" width="18.5703125" style="1" bestFit="1" customWidth="1"/>
    <col min="1539" max="1539" width="17" style="1" bestFit="1" customWidth="1"/>
    <col min="1540" max="1540" width="17.5703125" style="1" bestFit="1" customWidth="1"/>
    <col min="1541" max="1787" width="11.42578125" style="1"/>
    <col min="1788" max="1788" width="11" style="1" customWidth="1"/>
    <col min="1789" max="1789" width="18.5703125" style="1" customWidth="1"/>
    <col min="1790" max="1790" width="4.42578125" style="1" customWidth="1"/>
    <col min="1791" max="1791" width="71.28515625" style="1" customWidth="1"/>
    <col min="1792" max="1792" width="19.140625" style="1" customWidth="1"/>
    <col min="1793" max="1793" width="20.140625" style="1" bestFit="1" customWidth="1"/>
    <col min="1794" max="1794" width="18.5703125" style="1" bestFit="1" customWidth="1"/>
    <col min="1795" max="1795" width="17" style="1" bestFit="1" customWidth="1"/>
    <col min="1796" max="1796" width="17.5703125" style="1" bestFit="1" customWidth="1"/>
    <col min="1797" max="2043" width="11.42578125" style="1"/>
    <col min="2044" max="2044" width="11" style="1" customWidth="1"/>
    <col min="2045" max="2045" width="18.5703125" style="1" customWidth="1"/>
    <col min="2046" max="2046" width="4.42578125" style="1" customWidth="1"/>
    <col min="2047" max="2047" width="71.28515625" style="1" customWidth="1"/>
    <col min="2048" max="2048" width="19.140625" style="1" customWidth="1"/>
    <col min="2049" max="2049" width="20.140625" style="1" bestFit="1" customWidth="1"/>
    <col min="2050" max="2050" width="18.5703125" style="1" bestFit="1" customWidth="1"/>
    <col min="2051" max="2051" width="17" style="1" bestFit="1" customWidth="1"/>
    <col min="2052" max="2052" width="17.5703125" style="1" bestFit="1" customWidth="1"/>
    <col min="2053" max="2299" width="11.42578125" style="1"/>
    <col min="2300" max="2300" width="11" style="1" customWidth="1"/>
    <col min="2301" max="2301" width="18.5703125" style="1" customWidth="1"/>
    <col min="2302" max="2302" width="4.42578125" style="1" customWidth="1"/>
    <col min="2303" max="2303" width="71.28515625" style="1" customWidth="1"/>
    <col min="2304" max="2304" width="19.140625" style="1" customWidth="1"/>
    <col min="2305" max="2305" width="20.140625" style="1" bestFit="1" customWidth="1"/>
    <col min="2306" max="2306" width="18.5703125" style="1" bestFit="1" customWidth="1"/>
    <col min="2307" max="2307" width="17" style="1" bestFit="1" customWidth="1"/>
    <col min="2308" max="2308" width="17.5703125" style="1" bestFit="1" customWidth="1"/>
    <col min="2309" max="2555" width="11.42578125" style="1"/>
    <col min="2556" max="2556" width="11" style="1" customWidth="1"/>
    <col min="2557" max="2557" width="18.5703125" style="1" customWidth="1"/>
    <col min="2558" max="2558" width="4.42578125" style="1" customWidth="1"/>
    <col min="2559" max="2559" width="71.28515625" style="1" customWidth="1"/>
    <col min="2560" max="2560" width="19.140625" style="1" customWidth="1"/>
    <col min="2561" max="2561" width="20.140625" style="1" bestFit="1" customWidth="1"/>
    <col min="2562" max="2562" width="18.5703125" style="1" bestFit="1" customWidth="1"/>
    <col min="2563" max="2563" width="17" style="1" bestFit="1" customWidth="1"/>
    <col min="2564" max="2564" width="17.5703125" style="1" bestFit="1" customWidth="1"/>
    <col min="2565" max="2811" width="11.42578125" style="1"/>
    <col min="2812" max="2812" width="11" style="1" customWidth="1"/>
    <col min="2813" max="2813" width="18.5703125" style="1" customWidth="1"/>
    <col min="2814" max="2814" width="4.42578125" style="1" customWidth="1"/>
    <col min="2815" max="2815" width="71.28515625" style="1" customWidth="1"/>
    <col min="2816" max="2816" width="19.140625" style="1" customWidth="1"/>
    <col min="2817" max="2817" width="20.140625" style="1" bestFit="1" customWidth="1"/>
    <col min="2818" max="2818" width="18.5703125" style="1" bestFit="1" customWidth="1"/>
    <col min="2819" max="2819" width="17" style="1" bestFit="1" customWidth="1"/>
    <col min="2820" max="2820" width="17.5703125" style="1" bestFit="1" customWidth="1"/>
    <col min="2821" max="3067" width="11.42578125" style="1"/>
    <col min="3068" max="3068" width="11" style="1" customWidth="1"/>
    <col min="3069" max="3069" width="18.5703125" style="1" customWidth="1"/>
    <col min="3070" max="3070" width="4.42578125" style="1" customWidth="1"/>
    <col min="3071" max="3071" width="71.28515625" style="1" customWidth="1"/>
    <col min="3072" max="3072" width="19.140625" style="1" customWidth="1"/>
    <col min="3073" max="3073" width="20.140625" style="1" bestFit="1" customWidth="1"/>
    <col min="3074" max="3074" width="18.5703125" style="1" bestFit="1" customWidth="1"/>
    <col min="3075" max="3075" width="17" style="1" bestFit="1" customWidth="1"/>
    <col min="3076" max="3076" width="17.5703125" style="1" bestFit="1" customWidth="1"/>
    <col min="3077" max="3323" width="11.42578125" style="1"/>
    <col min="3324" max="3324" width="11" style="1" customWidth="1"/>
    <col min="3325" max="3325" width="18.5703125" style="1" customWidth="1"/>
    <col min="3326" max="3326" width="4.42578125" style="1" customWidth="1"/>
    <col min="3327" max="3327" width="71.28515625" style="1" customWidth="1"/>
    <col min="3328" max="3328" width="19.140625" style="1" customWidth="1"/>
    <col min="3329" max="3329" width="20.140625" style="1" bestFit="1" customWidth="1"/>
    <col min="3330" max="3330" width="18.5703125" style="1" bestFit="1" customWidth="1"/>
    <col min="3331" max="3331" width="17" style="1" bestFit="1" customWidth="1"/>
    <col min="3332" max="3332" width="17.5703125" style="1" bestFit="1" customWidth="1"/>
    <col min="3333" max="3579" width="11.42578125" style="1"/>
    <col min="3580" max="3580" width="11" style="1" customWidth="1"/>
    <col min="3581" max="3581" width="18.5703125" style="1" customWidth="1"/>
    <col min="3582" max="3582" width="4.42578125" style="1" customWidth="1"/>
    <col min="3583" max="3583" width="71.28515625" style="1" customWidth="1"/>
    <col min="3584" max="3584" width="19.140625" style="1" customWidth="1"/>
    <col min="3585" max="3585" width="20.140625" style="1" bestFit="1" customWidth="1"/>
    <col min="3586" max="3586" width="18.5703125" style="1" bestFit="1" customWidth="1"/>
    <col min="3587" max="3587" width="17" style="1" bestFit="1" customWidth="1"/>
    <col min="3588" max="3588" width="17.5703125" style="1" bestFit="1" customWidth="1"/>
    <col min="3589" max="3835" width="11.42578125" style="1"/>
    <col min="3836" max="3836" width="11" style="1" customWidth="1"/>
    <col min="3837" max="3837" width="18.5703125" style="1" customWidth="1"/>
    <col min="3838" max="3838" width="4.42578125" style="1" customWidth="1"/>
    <col min="3839" max="3839" width="71.28515625" style="1" customWidth="1"/>
    <col min="3840" max="3840" width="19.140625" style="1" customWidth="1"/>
    <col min="3841" max="3841" width="20.140625" style="1" bestFit="1" customWidth="1"/>
    <col min="3842" max="3842" width="18.5703125" style="1" bestFit="1" customWidth="1"/>
    <col min="3843" max="3843" width="17" style="1" bestFit="1" customWidth="1"/>
    <col min="3844" max="3844" width="17.5703125" style="1" bestFit="1" customWidth="1"/>
    <col min="3845" max="4091" width="11.42578125" style="1"/>
    <col min="4092" max="4092" width="11" style="1" customWidth="1"/>
    <col min="4093" max="4093" width="18.5703125" style="1" customWidth="1"/>
    <col min="4094" max="4094" width="4.42578125" style="1" customWidth="1"/>
    <col min="4095" max="4095" width="71.28515625" style="1" customWidth="1"/>
    <col min="4096" max="4096" width="19.140625" style="1" customWidth="1"/>
    <col min="4097" max="4097" width="20.140625" style="1" bestFit="1" customWidth="1"/>
    <col min="4098" max="4098" width="18.5703125" style="1" bestFit="1" customWidth="1"/>
    <col min="4099" max="4099" width="17" style="1" bestFit="1" customWidth="1"/>
    <col min="4100" max="4100" width="17.5703125" style="1" bestFit="1" customWidth="1"/>
    <col min="4101" max="4347" width="11.42578125" style="1"/>
    <col min="4348" max="4348" width="11" style="1" customWidth="1"/>
    <col min="4349" max="4349" width="18.5703125" style="1" customWidth="1"/>
    <col min="4350" max="4350" width="4.42578125" style="1" customWidth="1"/>
    <col min="4351" max="4351" width="71.28515625" style="1" customWidth="1"/>
    <col min="4352" max="4352" width="19.140625" style="1" customWidth="1"/>
    <col min="4353" max="4353" width="20.140625" style="1" bestFit="1" customWidth="1"/>
    <col min="4354" max="4354" width="18.5703125" style="1" bestFit="1" customWidth="1"/>
    <col min="4355" max="4355" width="17" style="1" bestFit="1" customWidth="1"/>
    <col min="4356" max="4356" width="17.5703125" style="1" bestFit="1" customWidth="1"/>
    <col min="4357" max="4603" width="11.42578125" style="1"/>
    <col min="4604" max="4604" width="11" style="1" customWidth="1"/>
    <col min="4605" max="4605" width="18.5703125" style="1" customWidth="1"/>
    <col min="4606" max="4606" width="4.42578125" style="1" customWidth="1"/>
    <col min="4607" max="4607" width="71.28515625" style="1" customWidth="1"/>
    <col min="4608" max="4608" width="19.140625" style="1" customWidth="1"/>
    <col min="4609" max="4609" width="20.140625" style="1" bestFit="1" customWidth="1"/>
    <col min="4610" max="4610" width="18.5703125" style="1" bestFit="1" customWidth="1"/>
    <col min="4611" max="4611" width="17" style="1" bestFit="1" customWidth="1"/>
    <col min="4612" max="4612" width="17.5703125" style="1" bestFit="1" customWidth="1"/>
    <col min="4613" max="4859" width="11.42578125" style="1"/>
    <col min="4860" max="4860" width="11" style="1" customWidth="1"/>
    <col min="4861" max="4861" width="18.5703125" style="1" customWidth="1"/>
    <col min="4862" max="4862" width="4.42578125" style="1" customWidth="1"/>
    <col min="4863" max="4863" width="71.28515625" style="1" customWidth="1"/>
    <col min="4864" max="4864" width="19.140625" style="1" customWidth="1"/>
    <col min="4865" max="4865" width="20.140625" style="1" bestFit="1" customWidth="1"/>
    <col min="4866" max="4866" width="18.5703125" style="1" bestFit="1" customWidth="1"/>
    <col min="4867" max="4867" width="17" style="1" bestFit="1" customWidth="1"/>
    <col min="4868" max="4868" width="17.5703125" style="1" bestFit="1" customWidth="1"/>
    <col min="4869" max="5115" width="11.42578125" style="1"/>
    <col min="5116" max="5116" width="11" style="1" customWidth="1"/>
    <col min="5117" max="5117" width="18.5703125" style="1" customWidth="1"/>
    <col min="5118" max="5118" width="4.42578125" style="1" customWidth="1"/>
    <col min="5119" max="5119" width="71.28515625" style="1" customWidth="1"/>
    <col min="5120" max="5120" width="19.140625" style="1" customWidth="1"/>
    <col min="5121" max="5121" width="20.140625" style="1" bestFit="1" customWidth="1"/>
    <col min="5122" max="5122" width="18.5703125" style="1" bestFit="1" customWidth="1"/>
    <col min="5123" max="5123" width="17" style="1" bestFit="1" customWidth="1"/>
    <col min="5124" max="5124" width="17.5703125" style="1" bestFit="1" customWidth="1"/>
    <col min="5125" max="5371" width="11.42578125" style="1"/>
    <col min="5372" max="5372" width="11" style="1" customWidth="1"/>
    <col min="5373" max="5373" width="18.5703125" style="1" customWidth="1"/>
    <col min="5374" max="5374" width="4.42578125" style="1" customWidth="1"/>
    <col min="5375" max="5375" width="71.28515625" style="1" customWidth="1"/>
    <col min="5376" max="5376" width="19.140625" style="1" customWidth="1"/>
    <col min="5377" max="5377" width="20.140625" style="1" bestFit="1" customWidth="1"/>
    <col min="5378" max="5378" width="18.5703125" style="1" bestFit="1" customWidth="1"/>
    <col min="5379" max="5379" width="17" style="1" bestFit="1" customWidth="1"/>
    <col min="5380" max="5380" width="17.5703125" style="1" bestFit="1" customWidth="1"/>
    <col min="5381" max="5627" width="11.42578125" style="1"/>
    <col min="5628" max="5628" width="11" style="1" customWidth="1"/>
    <col min="5629" max="5629" width="18.5703125" style="1" customWidth="1"/>
    <col min="5630" max="5630" width="4.42578125" style="1" customWidth="1"/>
    <col min="5631" max="5631" width="71.28515625" style="1" customWidth="1"/>
    <col min="5632" max="5632" width="19.140625" style="1" customWidth="1"/>
    <col min="5633" max="5633" width="20.140625" style="1" bestFit="1" customWidth="1"/>
    <col min="5634" max="5634" width="18.5703125" style="1" bestFit="1" customWidth="1"/>
    <col min="5635" max="5635" width="17" style="1" bestFit="1" customWidth="1"/>
    <col min="5636" max="5636" width="17.5703125" style="1" bestFit="1" customWidth="1"/>
    <col min="5637" max="5883" width="11.42578125" style="1"/>
    <col min="5884" max="5884" width="11" style="1" customWidth="1"/>
    <col min="5885" max="5885" width="18.5703125" style="1" customWidth="1"/>
    <col min="5886" max="5886" width="4.42578125" style="1" customWidth="1"/>
    <col min="5887" max="5887" width="71.28515625" style="1" customWidth="1"/>
    <col min="5888" max="5888" width="19.140625" style="1" customWidth="1"/>
    <col min="5889" max="5889" width="20.140625" style="1" bestFit="1" customWidth="1"/>
    <col min="5890" max="5890" width="18.5703125" style="1" bestFit="1" customWidth="1"/>
    <col min="5891" max="5891" width="17" style="1" bestFit="1" customWidth="1"/>
    <col min="5892" max="5892" width="17.5703125" style="1" bestFit="1" customWidth="1"/>
    <col min="5893" max="6139" width="11.42578125" style="1"/>
    <col min="6140" max="6140" width="11" style="1" customWidth="1"/>
    <col min="6141" max="6141" width="18.5703125" style="1" customWidth="1"/>
    <col min="6142" max="6142" width="4.42578125" style="1" customWidth="1"/>
    <col min="6143" max="6143" width="71.28515625" style="1" customWidth="1"/>
    <col min="6144" max="6144" width="19.140625" style="1" customWidth="1"/>
    <col min="6145" max="6145" width="20.140625" style="1" bestFit="1" customWidth="1"/>
    <col min="6146" max="6146" width="18.5703125" style="1" bestFit="1" customWidth="1"/>
    <col min="6147" max="6147" width="17" style="1" bestFit="1" customWidth="1"/>
    <col min="6148" max="6148" width="17.5703125" style="1" bestFit="1" customWidth="1"/>
    <col min="6149" max="6395" width="11.42578125" style="1"/>
    <col min="6396" max="6396" width="11" style="1" customWidth="1"/>
    <col min="6397" max="6397" width="18.5703125" style="1" customWidth="1"/>
    <col min="6398" max="6398" width="4.42578125" style="1" customWidth="1"/>
    <col min="6399" max="6399" width="71.28515625" style="1" customWidth="1"/>
    <col min="6400" max="6400" width="19.140625" style="1" customWidth="1"/>
    <col min="6401" max="6401" width="20.140625" style="1" bestFit="1" customWidth="1"/>
    <col min="6402" max="6402" width="18.5703125" style="1" bestFit="1" customWidth="1"/>
    <col min="6403" max="6403" width="17" style="1" bestFit="1" customWidth="1"/>
    <col min="6404" max="6404" width="17.5703125" style="1" bestFit="1" customWidth="1"/>
    <col min="6405" max="6651" width="11.42578125" style="1"/>
    <col min="6652" max="6652" width="11" style="1" customWidth="1"/>
    <col min="6653" max="6653" width="18.5703125" style="1" customWidth="1"/>
    <col min="6654" max="6654" width="4.42578125" style="1" customWidth="1"/>
    <col min="6655" max="6655" width="71.28515625" style="1" customWidth="1"/>
    <col min="6656" max="6656" width="19.140625" style="1" customWidth="1"/>
    <col min="6657" max="6657" width="20.140625" style="1" bestFit="1" customWidth="1"/>
    <col min="6658" max="6658" width="18.5703125" style="1" bestFit="1" customWidth="1"/>
    <col min="6659" max="6659" width="17" style="1" bestFit="1" customWidth="1"/>
    <col min="6660" max="6660" width="17.5703125" style="1" bestFit="1" customWidth="1"/>
    <col min="6661" max="6907" width="11.42578125" style="1"/>
    <col min="6908" max="6908" width="11" style="1" customWidth="1"/>
    <col min="6909" max="6909" width="18.5703125" style="1" customWidth="1"/>
    <col min="6910" max="6910" width="4.42578125" style="1" customWidth="1"/>
    <col min="6911" max="6911" width="71.28515625" style="1" customWidth="1"/>
    <col min="6912" max="6912" width="19.140625" style="1" customWidth="1"/>
    <col min="6913" max="6913" width="20.140625" style="1" bestFit="1" customWidth="1"/>
    <col min="6914" max="6914" width="18.5703125" style="1" bestFit="1" customWidth="1"/>
    <col min="6915" max="6915" width="17" style="1" bestFit="1" customWidth="1"/>
    <col min="6916" max="6916" width="17.5703125" style="1" bestFit="1" customWidth="1"/>
    <col min="6917" max="7163" width="11.42578125" style="1"/>
    <col min="7164" max="7164" width="11" style="1" customWidth="1"/>
    <col min="7165" max="7165" width="18.5703125" style="1" customWidth="1"/>
    <col min="7166" max="7166" width="4.42578125" style="1" customWidth="1"/>
    <col min="7167" max="7167" width="71.28515625" style="1" customWidth="1"/>
    <col min="7168" max="7168" width="19.140625" style="1" customWidth="1"/>
    <col min="7169" max="7169" width="20.140625" style="1" bestFit="1" customWidth="1"/>
    <col min="7170" max="7170" width="18.5703125" style="1" bestFit="1" customWidth="1"/>
    <col min="7171" max="7171" width="17" style="1" bestFit="1" customWidth="1"/>
    <col min="7172" max="7172" width="17.5703125" style="1" bestFit="1" customWidth="1"/>
    <col min="7173" max="7419" width="11.42578125" style="1"/>
    <col min="7420" max="7420" width="11" style="1" customWidth="1"/>
    <col min="7421" max="7421" width="18.5703125" style="1" customWidth="1"/>
    <col min="7422" max="7422" width="4.42578125" style="1" customWidth="1"/>
    <col min="7423" max="7423" width="71.28515625" style="1" customWidth="1"/>
    <col min="7424" max="7424" width="19.140625" style="1" customWidth="1"/>
    <col min="7425" max="7425" width="20.140625" style="1" bestFit="1" customWidth="1"/>
    <col min="7426" max="7426" width="18.5703125" style="1" bestFit="1" customWidth="1"/>
    <col min="7427" max="7427" width="17" style="1" bestFit="1" customWidth="1"/>
    <col min="7428" max="7428" width="17.5703125" style="1" bestFit="1" customWidth="1"/>
    <col min="7429" max="7675" width="11.42578125" style="1"/>
    <col min="7676" max="7676" width="11" style="1" customWidth="1"/>
    <col min="7677" max="7677" width="18.5703125" style="1" customWidth="1"/>
    <col min="7678" max="7678" width="4.42578125" style="1" customWidth="1"/>
    <col min="7679" max="7679" width="71.28515625" style="1" customWidth="1"/>
    <col min="7680" max="7680" width="19.140625" style="1" customWidth="1"/>
    <col min="7681" max="7681" width="20.140625" style="1" bestFit="1" customWidth="1"/>
    <col min="7682" max="7682" width="18.5703125" style="1" bestFit="1" customWidth="1"/>
    <col min="7683" max="7683" width="17" style="1" bestFit="1" customWidth="1"/>
    <col min="7684" max="7684" width="17.5703125" style="1" bestFit="1" customWidth="1"/>
    <col min="7685" max="7931" width="11.42578125" style="1"/>
    <col min="7932" max="7932" width="11" style="1" customWidth="1"/>
    <col min="7933" max="7933" width="18.5703125" style="1" customWidth="1"/>
    <col min="7934" max="7934" width="4.42578125" style="1" customWidth="1"/>
    <col min="7935" max="7935" width="71.28515625" style="1" customWidth="1"/>
    <col min="7936" max="7936" width="19.140625" style="1" customWidth="1"/>
    <col min="7937" max="7937" width="20.140625" style="1" bestFit="1" customWidth="1"/>
    <col min="7938" max="7938" width="18.5703125" style="1" bestFit="1" customWidth="1"/>
    <col min="7939" max="7939" width="17" style="1" bestFit="1" customWidth="1"/>
    <col min="7940" max="7940" width="17.5703125" style="1" bestFit="1" customWidth="1"/>
    <col min="7941" max="8187" width="11.42578125" style="1"/>
    <col min="8188" max="8188" width="11" style="1" customWidth="1"/>
    <col min="8189" max="8189" width="18.5703125" style="1" customWidth="1"/>
    <col min="8190" max="8190" width="4.42578125" style="1" customWidth="1"/>
    <col min="8191" max="8191" width="71.28515625" style="1" customWidth="1"/>
    <col min="8192" max="8192" width="19.140625" style="1" customWidth="1"/>
    <col min="8193" max="8193" width="20.140625" style="1" bestFit="1" customWidth="1"/>
    <col min="8194" max="8194" width="18.5703125" style="1" bestFit="1" customWidth="1"/>
    <col min="8195" max="8195" width="17" style="1" bestFit="1" customWidth="1"/>
    <col min="8196" max="8196" width="17.5703125" style="1" bestFit="1" customWidth="1"/>
    <col min="8197" max="8443" width="11.42578125" style="1"/>
    <col min="8444" max="8444" width="11" style="1" customWidth="1"/>
    <col min="8445" max="8445" width="18.5703125" style="1" customWidth="1"/>
    <col min="8446" max="8446" width="4.42578125" style="1" customWidth="1"/>
    <col min="8447" max="8447" width="71.28515625" style="1" customWidth="1"/>
    <col min="8448" max="8448" width="19.140625" style="1" customWidth="1"/>
    <col min="8449" max="8449" width="20.140625" style="1" bestFit="1" customWidth="1"/>
    <col min="8450" max="8450" width="18.5703125" style="1" bestFit="1" customWidth="1"/>
    <col min="8451" max="8451" width="17" style="1" bestFit="1" customWidth="1"/>
    <col min="8452" max="8452" width="17.5703125" style="1" bestFit="1" customWidth="1"/>
    <col min="8453" max="8699" width="11.42578125" style="1"/>
    <col min="8700" max="8700" width="11" style="1" customWidth="1"/>
    <col min="8701" max="8701" width="18.5703125" style="1" customWidth="1"/>
    <col min="8702" max="8702" width="4.42578125" style="1" customWidth="1"/>
    <col min="8703" max="8703" width="71.28515625" style="1" customWidth="1"/>
    <col min="8704" max="8704" width="19.140625" style="1" customWidth="1"/>
    <col min="8705" max="8705" width="20.140625" style="1" bestFit="1" customWidth="1"/>
    <col min="8706" max="8706" width="18.5703125" style="1" bestFit="1" customWidth="1"/>
    <col min="8707" max="8707" width="17" style="1" bestFit="1" customWidth="1"/>
    <col min="8708" max="8708" width="17.5703125" style="1" bestFit="1" customWidth="1"/>
    <col min="8709" max="8955" width="11.42578125" style="1"/>
    <col min="8956" max="8956" width="11" style="1" customWidth="1"/>
    <col min="8957" max="8957" width="18.5703125" style="1" customWidth="1"/>
    <col min="8958" max="8958" width="4.42578125" style="1" customWidth="1"/>
    <col min="8959" max="8959" width="71.28515625" style="1" customWidth="1"/>
    <col min="8960" max="8960" width="19.140625" style="1" customWidth="1"/>
    <col min="8961" max="8961" width="20.140625" style="1" bestFit="1" customWidth="1"/>
    <col min="8962" max="8962" width="18.5703125" style="1" bestFit="1" customWidth="1"/>
    <col min="8963" max="8963" width="17" style="1" bestFit="1" customWidth="1"/>
    <col min="8964" max="8964" width="17.5703125" style="1" bestFit="1" customWidth="1"/>
    <col min="8965" max="9211" width="11.42578125" style="1"/>
    <col min="9212" max="9212" width="11" style="1" customWidth="1"/>
    <col min="9213" max="9213" width="18.5703125" style="1" customWidth="1"/>
    <col min="9214" max="9214" width="4.42578125" style="1" customWidth="1"/>
    <col min="9215" max="9215" width="71.28515625" style="1" customWidth="1"/>
    <col min="9216" max="9216" width="19.140625" style="1" customWidth="1"/>
    <col min="9217" max="9217" width="20.140625" style="1" bestFit="1" customWidth="1"/>
    <col min="9218" max="9218" width="18.5703125" style="1" bestFit="1" customWidth="1"/>
    <col min="9219" max="9219" width="17" style="1" bestFit="1" customWidth="1"/>
    <col min="9220" max="9220" width="17.5703125" style="1" bestFit="1" customWidth="1"/>
    <col min="9221" max="9467" width="11.42578125" style="1"/>
    <col min="9468" max="9468" width="11" style="1" customWidth="1"/>
    <col min="9469" max="9469" width="18.5703125" style="1" customWidth="1"/>
    <col min="9470" max="9470" width="4.42578125" style="1" customWidth="1"/>
    <col min="9471" max="9471" width="71.28515625" style="1" customWidth="1"/>
    <col min="9472" max="9472" width="19.140625" style="1" customWidth="1"/>
    <col min="9473" max="9473" width="20.140625" style="1" bestFit="1" customWidth="1"/>
    <col min="9474" max="9474" width="18.5703125" style="1" bestFit="1" customWidth="1"/>
    <col min="9475" max="9475" width="17" style="1" bestFit="1" customWidth="1"/>
    <col min="9476" max="9476" width="17.5703125" style="1" bestFit="1" customWidth="1"/>
    <col min="9477" max="9723" width="11.42578125" style="1"/>
    <col min="9724" max="9724" width="11" style="1" customWidth="1"/>
    <col min="9725" max="9725" width="18.5703125" style="1" customWidth="1"/>
    <col min="9726" max="9726" width="4.42578125" style="1" customWidth="1"/>
    <col min="9727" max="9727" width="71.28515625" style="1" customWidth="1"/>
    <col min="9728" max="9728" width="19.140625" style="1" customWidth="1"/>
    <col min="9729" max="9729" width="20.140625" style="1" bestFit="1" customWidth="1"/>
    <col min="9730" max="9730" width="18.5703125" style="1" bestFit="1" customWidth="1"/>
    <col min="9731" max="9731" width="17" style="1" bestFit="1" customWidth="1"/>
    <col min="9732" max="9732" width="17.5703125" style="1" bestFit="1" customWidth="1"/>
    <col min="9733" max="9979" width="11.42578125" style="1"/>
    <col min="9980" max="9980" width="11" style="1" customWidth="1"/>
    <col min="9981" max="9981" width="18.5703125" style="1" customWidth="1"/>
    <col min="9982" max="9982" width="4.42578125" style="1" customWidth="1"/>
    <col min="9983" max="9983" width="71.28515625" style="1" customWidth="1"/>
    <col min="9984" max="9984" width="19.140625" style="1" customWidth="1"/>
    <col min="9985" max="9985" width="20.140625" style="1" bestFit="1" customWidth="1"/>
    <col min="9986" max="9986" width="18.5703125" style="1" bestFit="1" customWidth="1"/>
    <col min="9987" max="9987" width="17" style="1" bestFit="1" customWidth="1"/>
    <col min="9988" max="9988" width="17.5703125" style="1" bestFit="1" customWidth="1"/>
    <col min="9989" max="10235" width="11.42578125" style="1"/>
    <col min="10236" max="10236" width="11" style="1" customWidth="1"/>
    <col min="10237" max="10237" width="18.5703125" style="1" customWidth="1"/>
    <col min="10238" max="10238" width="4.42578125" style="1" customWidth="1"/>
    <col min="10239" max="10239" width="71.28515625" style="1" customWidth="1"/>
    <col min="10240" max="10240" width="19.140625" style="1" customWidth="1"/>
    <col min="10241" max="10241" width="20.140625" style="1" bestFit="1" customWidth="1"/>
    <col min="10242" max="10242" width="18.5703125" style="1" bestFit="1" customWidth="1"/>
    <col min="10243" max="10243" width="17" style="1" bestFit="1" customWidth="1"/>
    <col min="10244" max="10244" width="17.5703125" style="1" bestFit="1" customWidth="1"/>
    <col min="10245" max="10491" width="11.42578125" style="1"/>
    <col min="10492" max="10492" width="11" style="1" customWidth="1"/>
    <col min="10493" max="10493" width="18.5703125" style="1" customWidth="1"/>
    <col min="10494" max="10494" width="4.42578125" style="1" customWidth="1"/>
    <col min="10495" max="10495" width="71.28515625" style="1" customWidth="1"/>
    <col min="10496" max="10496" width="19.140625" style="1" customWidth="1"/>
    <col min="10497" max="10497" width="20.140625" style="1" bestFit="1" customWidth="1"/>
    <col min="10498" max="10498" width="18.5703125" style="1" bestFit="1" customWidth="1"/>
    <col min="10499" max="10499" width="17" style="1" bestFit="1" customWidth="1"/>
    <col min="10500" max="10500" width="17.5703125" style="1" bestFit="1" customWidth="1"/>
    <col min="10501" max="10747" width="11.42578125" style="1"/>
    <col min="10748" max="10748" width="11" style="1" customWidth="1"/>
    <col min="10749" max="10749" width="18.5703125" style="1" customWidth="1"/>
    <col min="10750" max="10750" width="4.42578125" style="1" customWidth="1"/>
    <col min="10751" max="10751" width="71.28515625" style="1" customWidth="1"/>
    <col min="10752" max="10752" width="19.140625" style="1" customWidth="1"/>
    <col min="10753" max="10753" width="20.140625" style="1" bestFit="1" customWidth="1"/>
    <col min="10754" max="10754" width="18.5703125" style="1" bestFit="1" customWidth="1"/>
    <col min="10755" max="10755" width="17" style="1" bestFit="1" customWidth="1"/>
    <col min="10756" max="10756" width="17.5703125" style="1" bestFit="1" customWidth="1"/>
    <col min="10757" max="11003" width="11.42578125" style="1"/>
    <col min="11004" max="11004" width="11" style="1" customWidth="1"/>
    <col min="11005" max="11005" width="18.5703125" style="1" customWidth="1"/>
    <col min="11006" max="11006" width="4.42578125" style="1" customWidth="1"/>
    <col min="11007" max="11007" width="71.28515625" style="1" customWidth="1"/>
    <col min="11008" max="11008" width="19.140625" style="1" customWidth="1"/>
    <col min="11009" max="11009" width="20.140625" style="1" bestFit="1" customWidth="1"/>
    <col min="11010" max="11010" width="18.5703125" style="1" bestFit="1" customWidth="1"/>
    <col min="11011" max="11011" width="17" style="1" bestFit="1" customWidth="1"/>
    <col min="11012" max="11012" width="17.5703125" style="1" bestFit="1" customWidth="1"/>
    <col min="11013" max="11259" width="11.42578125" style="1"/>
    <col min="11260" max="11260" width="11" style="1" customWidth="1"/>
    <col min="11261" max="11261" width="18.5703125" style="1" customWidth="1"/>
    <col min="11262" max="11262" width="4.42578125" style="1" customWidth="1"/>
    <col min="11263" max="11263" width="71.28515625" style="1" customWidth="1"/>
    <col min="11264" max="11264" width="19.140625" style="1" customWidth="1"/>
    <col min="11265" max="11265" width="20.140625" style="1" bestFit="1" customWidth="1"/>
    <col min="11266" max="11266" width="18.5703125" style="1" bestFit="1" customWidth="1"/>
    <col min="11267" max="11267" width="17" style="1" bestFit="1" customWidth="1"/>
    <col min="11268" max="11268" width="17.5703125" style="1" bestFit="1" customWidth="1"/>
    <col min="11269" max="11515" width="11.42578125" style="1"/>
    <col min="11516" max="11516" width="11" style="1" customWidth="1"/>
    <col min="11517" max="11517" width="18.5703125" style="1" customWidth="1"/>
    <col min="11518" max="11518" width="4.42578125" style="1" customWidth="1"/>
    <col min="11519" max="11519" width="71.28515625" style="1" customWidth="1"/>
    <col min="11520" max="11520" width="19.140625" style="1" customWidth="1"/>
    <col min="11521" max="11521" width="20.140625" style="1" bestFit="1" customWidth="1"/>
    <col min="11522" max="11522" width="18.5703125" style="1" bestFit="1" customWidth="1"/>
    <col min="11523" max="11523" width="17" style="1" bestFit="1" customWidth="1"/>
    <col min="11524" max="11524" width="17.5703125" style="1" bestFit="1" customWidth="1"/>
    <col min="11525" max="11771" width="11.42578125" style="1"/>
    <col min="11772" max="11772" width="11" style="1" customWidth="1"/>
    <col min="11773" max="11773" width="18.5703125" style="1" customWidth="1"/>
    <col min="11774" max="11774" width="4.42578125" style="1" customWidth="1"/>
    <col min="11775" max="11775" width="71.28515625" style="1" customWidth="1"/>
    <col min="11776" max="11776" width="19.140625" style="1" customWidth="1"/>
    <col min="11777" max="11777" width="20.140625" style="1" bestFit="1" customWidth="1"/>
    <col min="11778" max="11778" width="18.5703125" style="1" bestFit="1" customWidth="1"/>
    <col min="11779" max="11779" width="17" style="1" bestFit="1" customWidth="1"/>
    <col min="11780" max="11780" width="17.5703125" style="1" bestFit="1" customWidth="1"/>
    <col min="11781" max="12027" width="11.42578125" style="1"/>
    <col min="12028" max="12028" width="11" style="1" customWidth="1"/>
    <col min="12029" max="12029" width="18.5703125" style="1" customWidth="1"/>
    <col min="12030" max="12030" width="4.42578125" style="1" customWidth="1"/>
    <col min="12031" max="12031" width="71.28515625" style="1" customWidth="1"/>
    <col min="12032" max="12032" width="19.140625" style="1" customWidth="1"/>
    <col min="12033" max="12033" width="20.140625" style="1" bestFit="1" customWidth="1"/>
    <col min="12034" max="12034" width="18.5703125" style="1" bestFit="1" customWidth="1"/>
    <col min="12035" max="12035" width="17" style="1" bestFit="1" customWidth="1"/>
    <col min="12036" max="12036" width="17.5703125" style="1" bestFit="1" customWidth="1"/>
    <col min="12037" max="12283" width="11.42578125" style="1"/>
    <col min="12284" max="12284" width="11" style="1" customWidth="1"/>
    <col min="12285" max="12285" width="18.5703125" style="1" customWidth="1"/>
    <col min="12286" max="12286" width="4.42578125" style="1" customWidth="1"/>
    <col min="12287" max="12287" width="71.28515625" style="1" customWidth="1"/>
    <col min="12288" max="12288" width="19.140625" style="1" customWidth="1"/>
    <col min="12289" max="12289" width="20.140625" style="1" bestFit="1" customWidth="1"/>
    <col min="12290" max="12290" width="18.5703125" style="1" bestFit="1" customWidth="1"/>
    <col min="12291" max="12291" width="17" style="1" bestFit="1" customWidth="1"/>
    <col min="12292" max="12292" width="17.5703125" style="1" bestFit="1" customWidth="1"/>
    <col min="12293" max="12539" width="11.42578125" style="1"/>
    <col min="12540" max="12540" width="11" style="1" customWidth="1"/>
    <col min="12541" max="12541" width="18.5703125" style="1" customWidth="1"/>
    <col min="12542" max="12542" width="4.42578125" style="1" customWidth="1"/>
    <col min="12543" max="12543" width="71.28515625" style="1" customWidth="1"/>
    <col min="12544" max="12544" width="19.140625" style="1" customWidth="1"/>
    <col min="12545" max="12545" width="20.140625" style="1" bestFit="1" customWidth="1"/>
    <col min="12546" max="12546" width="18.5703125" style="1" bestFit="1" customWidth="1"/>
    <col min="12547" max="12547" width="17" style="1" bestFit="1" customWidth="1"/>
    <col min="12548" max="12548" width="17.5703125" style="1" bestFit="1" customWidth="1"/>
    <col min="12549" max="12795" width="11.42578125" style="1"/>
    <col min="12796" max="12796" width="11" style="1" customWidth="1"/>
    <col min="12797" max="12797" width="18.5703125" style="1" customWidth="1"/>
    <col min="12798" max="12798" width="4.42578125" style="1" customWidth="1"/>
    <col min="12799" max="12799" width="71.28515625" style="1" customWidth="1"/>
    <col min="12800" max="12800" width="19.140625" style="1" customWidth="1"/>
    <col min="12801" max="12801" width="20.140625" style="1" bestFit="1" customWidth="1"/>
    <col min="12802" max="12802" width="18.5703125" style="1" bestFit="1" customWidth="1"/>
    <col min="12803" max="12803" width="17" style="1" bestFit="1" customWidth="1"/>
    <col min="12804" max="12804" width="17.5703125" style="1" bestFit="1" customWidth="1"/>
    <col min="12805" max="13051" width="11.42578125" style="1"/>
    <col min="13052" max="13052" width="11" style="1" customWidth="1"/>
    <col min="13053" max="13053" width="18.5703125" style="1" customWidth="1"/>
    <col min="13054" max="13054" width="4.42578125" style="1" customWidth="1"/>
    <col min="13055" max="13055" width="71.28515625" style="1" customWidth="1"/>
    <col min="13056" max="13056" width="19.140625" style="1" customWidth="1"/>
    <col min="13057" max="13057" width="20.140625" style="1" bestFit="1" customWidth="1"/>
    <col min="13058" max="13058" width="18.5703125" style="1" bestFit="1" customWidth="1"/>
    <col min="13059" max="13059" width="17" style="1" bestFit="1" customWidth="1"/>
    <col min="13060" max="13060" width="17.5703125" style="1" bestFit="1" customWidth="1"/>
    <col min="13061" max="13307" width="11.42578125" style="1"/>
    <col min="13308" max="13308" width="11" style="1" customWidth="1"/>
    <col min="13309" max="13309" width="18.5703125" style="1" customWidth="1"/>
    <col min="13310" max="13310" width="4.42578125" style="1" customWidth="1"/>
    <col min="13311" max="13311" width="71.28515625" style="1" customWidth="1"/>
    <col min="13312" max="13312" width="19.140625" style="1" customWidth="1"/>
    <col min="13313" max="13313" width="20.140625" style="1" bestFit="1" customWidth="1"/>
    <col min="13314" max="13314" width="18.5703125" style="1" bestFit="1" customWidth="1"/>
    <col min="13315" max="13315" width="17" style="1" bestFit="1" customWidth="1"/>
    <col min="13316" max="13316" width="17.5703125" style="1" bestFit="1" customWidth="1"/>
    <col min="13317" max="13563" width="11.42578125" style="1"/>
    <col min="13564" max="13564" width="11" style="1" customWidth="1"/>
    <col min="13565" max="13565" width="18.5703125" style="1" customWidth="1"/>
    <col min="13566" max="13566" width="4.42578125" style="1" customWidth="1"/>
    <col min="13567" max="13567" width="71.28515625" style="1" customWidth="1"/>
    <col min="13568" max="13568" width="19.140625" style="1" customWidth="1"/>
    <col min="13569" max="13569" width="20.140625" style="1" bestFit="1" customWidth="1"/>
    <col min="13570" max="13570" width="18.5703125" style="1" bestFit="1" customWidth="1"/>
    <col min="13571" max="13571" width="17" style="1" bestFit="1" customWidth="1"/>
    <col min="13572" max="13572" width="17.5703125" style="1" bestFit="1" customWidth="1"/>
    <col min="13573" max="13819" width="11.42578125" style="1"/>
    <col min="13820" max="13820" width="11" style="1" customWidth="1"/>
    <col min="13821" max="13821" width="18.5703125" style="1" customWidth="1"/>
    <col min="13822" max="13822" width="4.42578125" style="1" customWidth="1"/>
    <col min="13823" max="13823" width="71.28515625" style="1" customWidth="1"/>
    <col min="13824" max="13824" width="19.140625" style="1" customWidth="1"/>
    <col min="13825" max="13825" width="20.140625" style="1" bestFit="1" customWidth="1"/>
    <col min="13826" max="13826" width="18.5703125" style="1" bestFit="1" customWidth="1"/>
    <col min="13827" max="13827" width="17" style="1" bestFit="1" customWidth="1"/>
    <col min="13828" max="13828" width="17.5703125" style="1" bestFit="1" customWidth="1"/>
    <col min="13829" max="14075" width="11.42578125" style="1"/>
    <col min="14076" max="14076" width="11" style="1" customWidth="1"/>
    <col min="14077" max="14077" width="18.5703125" style="1" customWidth="1"/>
    <col min="14078" max="14078" width="4.42578125" style="1" customWidth="1"/>
    <col min="14079" max="14079" width="71.28515625" style="1" customWidth="1"/>
    <col min="14080" max="14080" width="19.140625" style="1" customWidth="1"/>
    <col min="14081" max="14081" width="20.140625" style="1" bestFit="1" customWidth="1"/>
    <col min="14082" max="14082" width="18.5703125" style="1" bestFit="1" customWidth="1"/>
    <col min="14083" max="14083" width="17" style="1" bestFit="1" customWidth="1"/>
    <col min="14084" max="14084" width="17.5703125" style="1" bestFit="1" customWidth="1"/>
    <col min="14085" max="14331" width="11.42578125" style="1"/>
    <col min="14332" max="14332" width="11" style="1" customWidth="1"/>
    <col min="14333" max="14333" width="18.5703125" style="1" customWidth="1"/>
    <col min="14334" max="14334" width="4.42578125" style="1" customWidth="1"/>
    <col min="14335" max="14335" width="71.28515625" style="1" customWidth="1"/>
    <col min="14336" max="14336" width="19.140625" style="1" customWidth="1"/>
    <col min="14337" max="14337" width="20.140625" style="1" bestFit="1" customWidth="1"/>
    <col min="14338" max="14338" width="18.5703125" style="1" bestFit="1" customWidth="1"/>
    <col min="14339" max="14339" width="17" style="1" bestFit="1" customWidth="1"/>
    <col min="14340" max="14340" width="17.5703125" style="1" bestFit="1" customWidth="1"/>
    <col min="14341" max="14587" width="11.42578125" style="1"/>
    <col min="14588" max="14588" width="11" style="1" customWidth="1"/>
    <col min="14589" max="14589" width="18.5703125" style="1" customWidth="1"/>
    <col min="14590" max="14590" width="4.42578125" style="1" customWidth="1"/>
    <col min="14591" max="14591" width="71.28515625" style="1" customWidth="1"/>
    <col min="14592" max="14592" width="19.140625" style="1" customWidth="1"/>
    <col min="14593" max="14593" width="20.140625" style="1" bestFit="1" customWidth="1"/>
    <col min="14594" max="14594" width="18.5703125" style="1" bestFit="1" customWidth="1"/>
    <col min="14595" max="14595" width="17" style="1" bestFit="1" customWidth="1"/>
    <col min="14596" max="14596" width="17.5703125" style="1" bestFit="1" customWidth="1"/>
    <col min="14597" max="14843" width="11.42578125" style="1"/>
    <col min="14844" max="14844" width="11" style="1" customWidth="1"/>
    <col min="14845" max="14845" width="18.5703125" style="1" customWidth="1"/>
    <col min="14846" max="14846" width="4.42578125" style="1" customWidth="1"/>
    <col min="14847" max="14847" width="71.28515625" style="1" customWidth="1"/>
    <col min="14848" max="14848" width="19.140625" style="1" customWidth="1"/>
    <col min="14849" max="14849" width="20.140625" style="1" bestFit="1" customWidth="1"/>
    <col min="14850" max="14850" width="18.5703125" style="1" bestFit="1" customWidth="1"/>
    <col min="14851" max="14851" width="17" style="1" bestFit="1" customWidth="1"/>
    <col min="14852" max="14852" width="17.5703125" style="1" bestFit="1" customWidth="1"/>
    <col min="14853" max="15099" width="11.42578125" style="1"/>
    <col min="15100" max="15100" width="11" style="1" customWidth="1"/>
    <col min="15101" max="15101" width="18.5703125" style="1" customWidth="1"/>
    <col min="15102" max="15102" width="4.42578125" style="1" customWidth="1"/>
    <col min="15103" max="15103" width="71.28515625" style="1" customWidth="1"/>
    <col min="15104" max="15104" width="19.140625" style="1" customWidth="1"/>
    <col min="15105" max="15105" width="20.140625" style="1" bestFit="1" customWidth="1"/>
    <col min="15106" max="15106" width="18.5703125" style="1" bestFit="1" customWidth="1"/>
    <col min="15107" max="15107" width="17" style="1" bestFit="1" customWidth="1"/>
    <col min="15108" max="15108" width="17.5703125" style="1" bestFit="1" customWidth="1"/>
    <col min="15109" max="15355" width="11.42578125" style="1"/>
    <col min="15356" max="15356" width="11" style="1" customWidth="1"/>
    <col min="15357" max="15357" width="18.5703125" style="1" customWidth="1"/>
    <col min="15358" max="15358" width="4.42578125" style="1" customWidth="1"/>
    <col min="15359" max="15359" width="71.28515625" style="1" customWidth="1"/>
    <col min="15360" max="15360" width="19.140625" style="1" customWidth="1"/>
    <col min="15361" max="15361" width="20.140625" style="1" bestFit="1" customWidth="1"/>
    <col min="15362" max="15362" width="18.5703125" style="1" bestFit="1" customWidth="1"/>
    <col min="15363" max="15363" width="17" style="1" bestFit="1" customWidth="1"/>
    <col min="15364" max="15364" width="17.5703125" style="1" bestFit="1" customWidth="1"/>
    <col min="15365" max="15611" width="11.42578125" style="1"/>
    <col min="15612" max="15612" width="11" style="1" customWidth="1"/>
    <col min="15613" max="15613" width="18.5703125" style="1" customWidth="1"/>
    <col min="15614" max="15614" width="4.42578125" style="1" customWidth="1"/>
    <col min="15615" max="15615" width="71.28515625" style="1" customWidth="1"/>
    <col min="15616" max="15616" width="19.140625" style="1" customWidth="1"/>
    <col min="15617" max="15617" width="20.140625" style="1" bestFit="1" customWidth="1"/>
    <col min="15618" max="15618" width="18.5703125" style="1" bestFit="1" customWidth="1"/>
    <col min="15619" max="15619" width="17" style="1" bestFit="1" customWidth="1"/>
    <col min="15620" max="15620" width="17.5703125" style="1" bestFit="1" customWidth="1"/>
    <col min="15621" max="15867" width="11.42578125" style="1"/>
    <col min="15868" max="15868" width="11" style="1" customWidth="1"/>
    <col min="15869" max="15869" width="18.5703125" style="1" customWidth="1"/>
    <col min="15870" max="15870" width="4.42578125" style="1" customWidth="1"/>
    <col min="15871" max="15871" width="71.28515625" style="1" customWidth="1"/>
    <col min="15872" max="15872" width="19.140625" style="1" customWidth="1"/>
    <col min="15873" max="15873" width="20.140625" style="1" bestFit="1" customWidth="1"/>
    <col min="15874" max="15874" width="18.5703125" style="1" bestFit="1" customWidth="1"/>
    <col min="15875" max="15875" width="17" style="1" bestFit="1" customWidth="1"/>
    <col min="15876" max="15876" width="17.5703125" style="1" bestFit="1" customWidth="1"/>
    <col min="15877" max="16123" width="11.42578125" style="1"/>
    <col min="16124" max="16124" width="11" style="1" customWidth="1"/>
    <col min="16125" max="16125" width="18.5703125" style="1" customWidth="1"/>
    <col min="16126" max="16126" width="4.42578125" style="1" customWidth="1"/>
    <col min="16127" max="16127" width="71.28515625" style="1" customWidth="1"/>
    <col min="16128" max="16128" width="19.140625" style="1" customWidth="1"/>
    <col min="16129" max="16129" width="20.140625" style="1" bestFit="1" customWidth="1"/>
    <col min="16130" max="16130" width="18.5703125" style="1" bestFit="1" customWidth="1"/>
    <col min="16131" max="16131" width="17" style="1" bestFit="1" customWidth="1"/>
    <col min="16132" max="16132" width="17.5703125" style="1" bestFit="1" customWidth="1"/>
    <col min="16133" max="16384" width="11.42578125" style="1"/>
  </cols>
  <sheetData>
    <row r="2" spans="2:10" ht="15.75" x14ac:dyDescent="0.25">
      <c r="D2" s="29" t="s">
        <v>0</v>
      </c>
      <c r="E2" s="29"/>
      <c r="F2" s="29"/>
      <c r="G2" s="29"/>
      <c r="H2" s="29"/>
    </row>
    <row r="3" spans="2:10" x14ac:dyDescent="0.25">
      <c r="D3" s="30" t="s">
        <v>1</v>
      </c>
      <c r="E3" s="30"/>
      <c r="F3" s="30"/>
      <c r="G3" s="30"/>
      <c r="H3" s="30"/>
    </row>
    <row r="4" spans="2:10" x14ac:dyDescent="0.25">
      <c r="D4" s="30" t="s">
        <v>2</v>
      </c>
      <c r="E4" s="30"/>
      <c r="F4" s="30"/>
      <c r="G4" s="30"/>
      <c r="H4" s="30"/>
    </row>
    <row r="5" spans="2:10" ht="12" customHeight="1" x14ac:dyDescent="0.25">
      <c r="D5" s="31" t="s">
        <v>3</v>
      </c>
      <c r="E5" s="31"/>
      <c r="F5" s="31"/>
      <c r="G5" s="31"/>
      <c r="H5" s="31"/>
    </row>
    <row r="6" spans="2:10" ht="6" customHeight="1" x14ac:dyDescent="0.25">
      <c r="D6" s="4"/>
      <c r="E6" s="5"/>
      <c r="F6" s="5"/>
      <c r="G6" s="5"/>
      <c r="H6" s="5"/>
    </row>
    <row r="7" spans="2:10" x14ac:dyDescent="0.25">
      <c r="D7" s="32" t="s">
        <v>4</v>
      </c>
      <c r="E7" s="33" t="s">
        <v>5</v>
      </c>
      <c r="F7" s="34"/>
      <c r="G7" s="32" t="s">
        <v>6</v>
      </c>
      <c r="H7" s="32" t="s">
        <v>7</v>
      </c>
    </row>
    <row r="8" spans="2:10" ht="25.5" customHeight="1" x14ac:dyDescent="0.25">
      <c r="D8" s="35"/>
      <c r="E8" s="36" t="s">
        <v>8</v>
      </c>
      <c r="F8" s="36" t="s">
        <v>9</v>
      </c>
      <c r="G8" s="37"/>
      <c r="H8" s="37"/>
    </row>
    <row r="9" spans="2:10" x14ac:dyDescent="0.25">
      <c r="D9" s="38" t="s">
        <v>10</v>
      </c>
      <c r="E9" s="39">
        <f>E10+E345+E472</f>
        <v>60448868052.367073</v>
      </c>
      <c r="F9" s="39">
        <f>F10+F345+F472</f>
        <v>66536363824.709999</v>
      </c>
      <c r="G9" s="39">
        <f>F9-E9</f>
        <v>6087495772.342926</v>
      </c>
      <c r="H9" s="39">
        <f t="shared" ref="H9:H11" si="0">G9/$G$9*100</f>
        <v>100</v>
      </c>
    </row>
    <row r="10" spans="2:10" x14ac:dyDescent="0.25">
      <c r="B10" s="6"/>
      <c r="C10" s="6"/>
      <c r="D10" s="38" t="s">
        <v>11</v>
      </c>
      <c r="E10" s="39">
        <f>E11+E54+E61+E303+E311+E341</f>
        <v>4681279194</v>
      </c>
      <c r="F10" s="39">
        <f>F11+F54+F61+F303+F311+F341</f>
        <v>5422754802.8099985</v>
      </c>
      <c r="G10" s="39">
        <f t="shared" ref="G10:G33" si="1">F10-E10</f>
        <v>741475608.80999851</v>
      </c>
      <c r="H10" s="39">
        <f>G10/$G$9*100</f>
        <v>12.180305934317273</v>
      </c>
    </row>
    <row r="11" spans="2:10" x14ac:dyDescent="0.25">
      <c r="B11" s="6"/>
      <c r="C11" s="6"/>
      <c r="D11" s="38" t="s">
        <v>12</v>
      </c>
      <c r="E11" s="39">
        <f>E12+E14+E21+E25+E28+E48</f>
        <v>1615054760</v>
      </c>
      <c r="F11" s="39">
        <f>F12+F14+F21+F25+F28+F48</f>
        <v>2019411348.9100001</v>
      </c>
      <c r="G11" s="39">
        <f t="shared" si="1"/>
        <v>404356588.91000009</v>
      </c>
      <c r="H11" s="39">
        <f t="shared" si="0"/>
        <v>6.6424126444094966</v>
      </c>
    </row>
    <row r="12" spans="2:10" x14ac:dyDescent="0.25">
      <c r="B12" s="6"/>
      <c r="C12" s="6"/>
      <c r="D12" s="38" t="s">
        <v>13</v>
      </c>
      <c r="E12" s="39">
        <f>SUM(E13)</f>
        <v>3889964</v>
      </c>
      <c r="F12" s="39">
        <f>SUM(F13)</f>
        <v>4833434.12</v>
      </c>
      <c r="G12" s="39">
        <f>F12-E12</f>
        <v>943470.12000000011</v>
      </c>
      <c r="H12" s="39">
        <f>G12/$G$9*100</f>
        <v>1.5498493227484936E-2</v>
      </c>
      <c r="J12" s="28"/>
    </row>
    <row r="13" spans="2:10" ht="27" customHeight="1" x14ac:dyDescent="0.25">
      <c r="D13" s="21" t="s">
        <v>14</v>
      </c>
      <c r="E13" s="22">
        <v>3889964</v>
      </c>
      <c r="F13" s="22">
        <v>4833434.12</v>
      </c>
      <c r="G13" s="22">
        <f t="shared" si="1"/>
        <v>943470.12000000011</v>
      </c>
      <c r="H13" s="22">
        <f t="shared" ref="H13:H76" si="2">G13/$G$9*100</f>
        <v>1.5498493227484936E-2</v>
      </c>
    </row>
    <row r="14" spans="2:10" ht="25.5" x14ac:dyDescent="0.25">
      <c r="B14" s="6"/>
      <c r="C14" s="6"/>
      <c r="D14" s="38" t="s">
        <v>15</v>
      </c>
      <c r="E14" s="39">
        <f>SUM(E15:E20)</f>
        <v>83662223</v>
      </c>
      <c r="F14" s="39">
        <f>SUM(F15:F20)</f>
        <v>120478160.11999999</v>
      </c>
      <c r="G14" s="39">
        <f t="shared" si="1"/>
        <v>36815937.11999999</v>
      </c>
      <c r="H14" s="39">
        <f t="shared" si="2"/>
        <v>0.60477967454637671</v>
      </c>
    </row>
    <row r="15" spans="2:10" ht="25.9" customHeight="1" x14ac:dyDescent="0.25">
      <c r="D15" s="23" t="s">
        <v>16</v>
      </c>
      <c r="E15" s="22">
        <v>40539420</v>
      </c>
      <c r="F15" s="22">
        <v>64702618.909999996</v>
      </c>
      <c r="G15" s="22">
        <f t="shared" si="1"/>
        <v>24163198.909999996</v>
      </c>
      <c r="H15" s="22">
        <f t="shared" si="2"/>
        <v>0.39693167459400436</v>
      </c>
    </row>
    <row r="16" spans="2:10" x14ac:dyDescent="0.25">
      <c r="D16" s="21" t="s">
        <v>17</v>
      </c>
      <c r="E16" s="22">
        <v>18121555</v>
      </c>
      <c r="F16" s="22">
        <v>21442945.530000001</v>
      </c>
      <c r="G16" s="22">
        <f t="shared" si="1"/>
        <v>3321390.5300000012</v>
      </c>
      <c r="H16" s="22">
        <f t="shared" si="2"/>
        <v>5.4560867953123524E-2</v>
      </c>
    </row>
    <row r="17" spans="2:11" ht="26.25" customHeight="1" x14ac:dyDescent="0.25">
      <c r="D17" s="21" t="s">
        <v>18</v>
      </c>
      <c r="E17" s="24">
        <v>2666269</v>
      </c>
      <c r="F17" s="22">
        <v>15236.85</v>
      </c>
      <c r="G17" s="25">
        <f t="shared" si="1"/>
        <v>-2651032.15</v>
      </c>
      <c r="H17" s="25">
        <f t="shared" si="2"/>
        <v>-4.3548812995391754E-2</v>
      </c>
      <c r="J17" s="28"/>
    </row>
    <row r="18" spans="2:11" x14ac:dyDescent="0.25">
      <c r="D18" s="21" t="s">
        <v>19</v>
      </c>
      <c r="E18" s="22">
        <v>10403089</v>
      </c>
      <c r="F18" s="22">
        <v>21064601.370000001</v>
      </c>
      <c r="G18" s="22">
        <f t="shared" si="1"/>
        <v>10661512.370000001</v>
      </c>
      <c r="H18" s="22">
        <f t="shared" si="2"/>
        <v>0.17513790183539871</v>
      </c>
      <c r="J18" s="28"/>
      <c r="K18" s="28"/>
    </row>
    <row r="19" spans="2:11" x14ac:dyDescent="0.25">
      <c r="D19" s="21" t="s">
        <v>20</v>
      </c>
      <c r="E19" s="22">
        <v>7354823</v>
      </c>
      <c r="F19" s="22">
        <v>10875386.859999999</v>
      </c>
      <c r="G19" s="25">
        <f t="shared" si="1"/>
        <v>3520563.8599999994</v>
      </c>
      <c r="H19" s="25">
        <f t="shared" si="2"/>
        <v>5.7832711375256064E-2</v>
      </c>
      <c r="J19" s="28"/>
    </row>
    <row r="20" spans="2:11" x14ac:dyDescent="0.25">
      <c r="D20" s="21" t="s">
        <v>21</v>
      </c>
      <c r="E20" s="22">
        <v>4577067</v>
      </c>
      <c r="F20" s="22">
        <v>2377370.6</v>
      </c>
      <c r="G20" s="25">
        <f t="shared" si="1"/>
        <v>-2199696.4</v>
      </c>
      <c r="H20" s="25">
        <f t="shared" si="2"/>
        <v>-3.6134668216014076E-2</v>
      </c>
      <c r="J20" s="28"/>
    </row>
    <row r="21" spans="2:11" ht="24" customHeight="1" x14ac:dyDescent="0.25">
      <c r="B21" s="6"/>
      <c r="C21" s="6"/>
      <c r="D21" s="38" t="s">
        <v>22</v>
      </c>
      <c r="E21" s="39">
        <f>SUM(E22:E24)</f>
        <v>1491624509</v>
      </c>
      <c r="F21" s="39">
        <f>SUM(F22:F24)</f>
        <v>1654167647.05</v>
      </c>
      <c r="G21" s="39">
        <f>F21-E21</f>
        <v>162543138.04999995</v>
      </c>
      <c r="H21" s="39">
        <f t="shared" si="2"/>
        <v>2.6701150050645723</v>
      </c>
      <c r="J21" s="28"/>
    </row>
    <row r="22" spans="2:11" ht="38.25" x14ac:dyDescent="0.25">
      <c r="D22" s="23" t="s">
        <v>23</v>
      </c>
      <c r="E22" s="22">
        <v>1491624509</v>
      </c>
      <c r="F22" s="22">
        <v>1679499638.6400001</v>
      </c>
      <c r="G22" s="22">
        <f t="shared" si="1"/>
        <v>187875129.6400001</v>
      </c>
      <c r="H22" s="22">
        <f t="shared" si="2"/>
        <v>3.0862465727461466</v>
      </c>
    </row>
    <row r="23" spans="2:11" ht="25.5" x14ac:dyDescent="0.25">
      <c r="D23" s="21" t="s">
        <v>24</v>
      </c>
      <c r="E23" s="26">
        <v>0</v>
      </c>
      <c r="F23" s="22">
        <v>844161.56</v>
      </c>
      <c r="G23" s="22">
        <f t="shared" si="1"/>
        <v>844161.56</v>
      </c>
      <c r="H23" s="22">
        <f t="shared" si="2"/>
        <v>1.3867139979550297E-2</v>
      </c>
    </row>
    <row r="24" spans="2:11" ht="30" customHeight="1" x14ac:dyDescent="0.25">
      <c r="D24" s="21" t="s">
        <v>25</v>
      </c>
      <c r="E24" s="24">
        <v>0</v>
      </c>
      <c r="F24" s="25">
        <v>-26176153.149999999</v>
      </c>
      <c r="G24" s="25">
        <f t="shared" si="1"/>
        <v>-26176153.149999999</v>
      </c>
      <c r="H24" s="25">
        <f t="shared" si="2"/>
        <v>-0.42999870766112164</v>
      </c>
    </row>
    <row r="25" spans="2:11" ht="24" customHeight="1" x14ac:dyDescent="0.25">
      <c r="D25" s="38" t="s">
        <v>26</v>
      </c>
      <c r="E25" s="40">
        <v>0</v>
      </c>
      <c r="F25" s="39">
        <f>SUM(F26:F27)</f>
        <v>61266.47</v>
      </c>
      <c r="G25" s="39">
        <f>F25-E25</f>
        <v>61266.47</v>
      </c>
      <c r="H25" s="39">
        <f t="shared" si="2"/>
        <v>1.0064314176339881E-3</v>
      </c>
    </row>
    <row r="26" spans="2:11" x14ac:dyDescent="0.25">
      <c r="D26" s="23" t="s">
        <v>27</v>
      </c>
      <c r="E26" s="26">
        <v>0</v>
      </c>
      <c r="F26" s="22">
        <v>52620.57</v>
      </c>
      <c r="G26" s="22">
        <f t="shared" si="1"/>
        <v>52620.57</v>
      </c>
      <c r="H26" s="22">
        <f t="shared" si="2"/>
        <v>8.6440421427590826E-4</v>
      </c>
    </row>
    <row r="27" spans="2:11" x14ac:dyDescent="0.25">
      <c r="D27" s="21" t="s">
        <v>28</v>
      </c>
      <c r="E27" s="26">
        <v>0</v>
      </c>
      <c r="F27" s="22">
        <v>8645.9</v>
      </c>
      <c r="G27" s="22">
        <f t="shared" si="1"/>
        <v>8645.9</v>
      </c>
      <c r="H27" s="22">
        <f t="shared" si="2"/>
        <v>1.4202720335807983E-4</v>
      </c>
    </row>
    <row r="28" spans="2:11" ht="24" customHeight="1" x14ac:dyDescent="0.25">
      <c r="B28" s="6"/>
      <c r="C28" s="6"/>
      <c r="D28" s="38" t="s">
        <v>29</v>
      </c>
      <c r="E28" s="39">
        <f>SUM(E29+E36+E38+E45)</f>
        <v>35878064</v>
      </c>
      <c r="F28" s="39">
        <f>SUM(F29+F36+F38+F45)</f>
        <v>239842788.77000001</v>
      </c>
      <c r="G28" s="39">
        <f>F28-E28</f>
        <v>203964724.77000001</v>
      </c>
      <c r="H28" s="39">
        <f t="shared" si="2"/>
        <v>3.3505522204494125</v>
      </c>
    </row>
    <row r="29" spans="2:11" ht="24" customHeight="1" x14ac:dyDescent="0.25">
      <c r="B29" s="6"/>
      <c r="C29" s="7"/>
      <c r="D29" s="38" t="s">
        <v>30</v>
      </c>
      <c r="E29" s="39">
        <f>SUM(E30:E35)</f>
        <v>9910463</v>
      </c>
      <c r="F29" s="39">
        <f>SUM(F30:F35)</f>
        <v>86378634.129999995</v>
      </c>
      <c r="G29" s="39">
        <f t="shared" si="1"/>
        <v>76468171.129999995</v>
      </c>
      <c r="H29" s="39">
        <f t="shared" si="2"/>
        <v>1.256151527487128</v>
      </c>
    </row>
    <row r="30" spans="2:11" x14ac:dyDescent="0.25">
      <c r="C30" s="8"/>
      <c r="D30" s="23" t="s">
        <v>31</v>
      </c>
      <c r="E30" s="22">
        <v>261446</v>
      </c>
      <c r="F30" s="22">
        <v>1517270.39</v>
      </c>
      <c r="G30" s="22">
        <f t="shared" si="1"/>
        <v>1255824.3899999999</v>
      </c>
      <c r="H30" s="22">
        <f t="shared" si="2"/>
        <v>2.0629573094827207E-2</v>
      </c>
    </row>
    <row r="31" spans="2:11" x14ac:dyDescent="0.25">
      <c r="C31" s="8"/>
      <c r="D31" s="21" t="s">
        <v>32</v>
      </c>
      <c r="E31" s="22">
        <v>291903</v>
      </c>
      <c r="F31" s="22">
        <v>286233.24</v>
      </c>
      <c r="G31" s="25">
        <f t="shared" si="1"/>
        <v>-5669.7600000000093</v>
      </c>
      <c r="H31" s="25">
        <f t="shared" si="2"/>
        <v>-9.3137805955598375E-5</v>
      </c>
    </row>
    <row r="32" spans="2:11" x14ac:dyDescent="0.25">
      <c r="D32" s="21" t="s">
        <v>33</v>
      </c>
      <c r="E32" s="22">
        <v>9317402</v>
      </c>
      <c r="F32" s="25">
        <v>84480017.180000007</v>
      </c>
      <c r="G32" s="25">
        <f>F32-E32</f>
        <v>75162615.180000007</v>
      </c>
      <c r="H32" s="25">
        <f t="shared" si="2"/>
        <v>1.2347050082807989</v>
      </c>
    </row>
    <row r="33" spans="2:8" x14ac:dyDescent="0.25">
      <c r="D33" s="23" t="s">
        <v>34</v>
      </c>
      <c r="E33" s="22">
        <v>9723</v>
      </c>
      <c r="F33" s="22">
        <v>27962.86</v>
      </c>
      <c r="G33" s="22">
        <f t="shared" si="1"/>
        <v>18239.86</v>
      </c>
      <c r="H33" s="22">
        <f t="shared" si="2"/>
        <v>2.9962829843543253E-4</v>
      </c>
    </row>
    <row r="34" spans="2:8" x14ac:dyDescent="0.25">
      <c r="D34" s="21" t="s">
        <v>35</v>
      </c>
      <c r="E34" s="22">
        <v>24002</v>
      </c>
      <c r="F34" s="22">
        <v>67150.460000000006</v>
      </c>
      <c r="G34" s="22">
        <f>F34-E34</f>
        <v>43148.460000000006</v>
      </c>
      <c r="H34" s="22">
        <f t="shared" si="2"/>
        <v>7.0880476329913294E-4</v>
      </c>
    </row>
    <row r="35" spans="2:8" x14ac:dyDescent="0.25">
      <c r="D35" s="21" t="s">
        <v>36</v>
      </c>
      <c r="E35" s="22">
        <v>5987</v>
      </c>
      <c r="F35" s="26">
        <v>0</v>
      </c>
      <c r="G35" s="25">
        <f>F35-E35</f>
        <v>-5987</v>
      </c>
      <c r="H35" s="25">
        <f t="shared" si="2"/>
        <v>-9.834914427703581E-5</v>
      </c>
    </row>
    <row r="36" spans="2:8" ht="24" customHeight="1" x14ac:dyDescent="0.25">
      <c r="B36" s="6"/>
      <c r="D36" s="38" t="s">
        <v>37</v>
      </c>
      <c r="E36" s="39">
        <f>SUM(E37)</f>
        <v>24343590</v>
      </c>
      <c r="F36" s="39">
        <f>SUM(F37)</f>
        <v>149622451.41999999</v>
      </c>
      <c r="G36" s="39">
        <f>F36-E36</f>
        <v>125278861.41999999</v>
      </c>
      <c r="H36" s="39">
        <f t="shared" si="2"/>
        <v>2.0579704053212553</v>
      </c>
    </row>
    <row r="37" spans="2:8" x14ac:dyDescent="0.25">
      <c r="D37" s="23" t="s">
        <v>38</v>
      </c>
      <c r="E37" s="22">
        <v>24343590</v>
      </c>
      <c r="F37" s="22">
        <v>149622451.41999999</v>
      </c>
      <c r="G37" s="22">
        <f>F37-E37</f>
        <v>125278861.41999999</v>
      </c>
      <c r="H37" s="22">
        <f t="shared" si="2"/>
        <v>2.0579704053212553</v>
      </c>
    </row>
    <row r="38" spans="2:8" ht="24" customHeight="1" x14ac:dyDescent="0.25">
      <c r="B38" s="6"/>
      <c r="C38" s="6"/>
      <c r="D38" s="38" t="s">
        <v>39</v>
      </c>
      <c r="E38" s="39">
        <f>SUM(E39:E44)</f>
        <v>1624011</v>
      </c>
      <c r="F38" s="39">
        <f>SUM(F39:F44)</f>
        <v>3842316.36</v>
      </c>
      <c r="G38" s="39">
        <f>F38-E38</f>
        <v>2218305.36</v>
      </c>
      <c r="H38" s="39">
        <f t="shared" si="2"/>
        <v>3.6440359763013505E-2</v>
      </c>
    </row>
    <row r="39" spans="2:8" x14ac:dyDescent="0.25">
      <c r="D39" s="23" t="s">
        <v>40</v>
      </c>
      <c r="E39" s="22">
        <v>38678</v>
      </c>
      <c r="F39" s="22">
        <v>341941.39</v>
      </c>
      <c r="G39" s="22">
        <f t="shared" ref="G39:G51" si="3">F39-E39</f>
        <v>303263.39</v>
      </c>
      <c r="H39" s="22">
        <f t="shared" si="2"/>
        <v>4.981742925848168E-3</v>
      </c>
    </row>
    <row r="40" spans="2:8" x14ac:dyDescent="0.25">
      <c r="D40" s="23" t="s">
        <v>41</v>
      </c>
      <c r="E40" s="22">
        <v>38975</v>
      </c>
      <c r="F40" s="22">
        <v>86011.43</v>
      </c>
      <c r="G40" s="22">
        <f>F40-E40</f>
        <v>47036.429999999993</v>
      </c>
      <c r="H40" s="22">
        <f t="shared" si="2"/>
        <v>7.7267289800345672E-4</v>
      </c>
    </row>
    <row r="41" spans="2:8" x14ac:dyDescent="0.25">
      <c r="D41" s="23" t="s">
        <v>42</v>
      </c>
      <c r="E41" s="22">
        <v>1544796</v>
      </c>
      <c r="F41" s="22">
        <v>3394165.27</v>
      </c>
      <c r="G41" s="22">
        <f t="shared" si="3"/>
        <v>1849369.27</v>
      </c>
      <c r="H41" s="22">
        <f t="shared" si="2"/>
        <v>3.0379803767620915E-2</v>
      </c>
    </row>
    <row r="42" spans="2:8" x14ac:dyDescent="0.25">
      <c r="D42" s="23" t="s">
        <v>43</v>
      </c>
      <c r="E42" s="22">
        <v>183</v>
      </c>
      <c r="F42" s="22">
        <v>7504.06</v>
      </c>
      <c r="G42" s="22">
        <f t="shared" si="3"/>
        <v>7321.06</v>
      </c>
      <c r="H42" s="22">
        <f t="shared" si="2"/>
        <v>1.2026390282292231E-4</v>
      </c>
    </row>
    <row r="43" spans="2:8" x14ac:dyDescent="0.25">
      <c r="D43" s="23" t="s">
        <v>44</v>
      </c>
      <c r="E43" s="22">
        <v>1379</v>
      </c>
      <c r="F43" s="22">
        <v>12690.15</v>
      </c>
      <c r="G43" s="22">
        <f t="shared" si="3"/>
        <v>11311.15</v>
      </c>
      <c r="H43" s="22">
        <f t="shared" si="2"/>
        <v>1.8580957462655648E-4</v>
      </c>
    </row>
    <row r="44" spans="2:8" x14ac:dyDescent="0.25">
      <c r="D44" s="23" t="s">
        <v>45</v>
      </c>
      <c r="E44" s="26">
        <v>0</v>
      </c>
      <c r="F44" s="22">
        <v>4.0599999999999996</v>
      </c>
      <c r="G44" s="22">
        <f>F44-E44</f>
        <v>4.0599999999999996</v>
      </c>
      <c r="H44" s="22">
        <f t="shared" si="2"/>
        <v>6.6694091492361009E-8</v>
      </c>
    </row>
    <row r="45" spans="2:8" ht="24" customHeight="1" x14ac:dyDescent="0.25">
      <c r="D45" s="38" t="s">
        <v>46</v>
      </c>
      <c r="E45" s="40">
        <f>SUM(E46)</f>
        <v>0</v>
      </c>
      <c r="F45" s="41">
        <f>SUM(F46:F47)</f>
        <v>-613.1400000000001</v>
      </c>
      <c r="G45" s="41">
        <f t="shared" si="3"/>
        <v>-613.1400000000001</v>
      </c>
      <c r="H45" s="41">
        <f t="shared" si="2"/>
        <v>-1.0072121984637004E-5</v>
      </c>
    </row>
    <row r="46" spans="2:8" x14ac:dyDescent="0.25">
      <c r="D46" s="23" t="s">
        <v>47</v>
      </c>
      <c r="E46" s="26">
        <v>0</v>
      </c>
      <c r="F46" s="25">
        <v>-566.94000000000005</v>
      </c>
      <c r="G46" s="25">
        <f t="shared" si="3"/>
        <v>-566.94000000000005</v>
      </c>
      <c r="H46" s="25">
        <f t="shared" si="2"/>
        <v>-9.3131892193791032E-6</v>
      </c>
    </row>
    <row r="47" spans="2:8" x14ac:dyDescent="0.25">
      <c r="D47" s="21" t="s">
        <v>48</v>
      </c>
      <c r="E47" s="26">
        <v>0</v>
      </c>
      <c r="F47" s="25">
        <v>-46.2</v>
      </c>
      <c r="G47" s="25">
        <f t="shared" si="3"/>
        <v>-46.2</v>
      </c>
      <c r="H47" s="25">
        <f t="shared" si="2"/>
        <v>-7.5893276525790121E-7</v>
      </c>
    </row>
    <row r="48" spans="2:8" ht="57.75" customHeight="1" x14ac:dyDescent="0.25">
      <c r="D48" s="38" t="s">
        <v>49</v>
      </c>
      <c r="E48" s="40">
        <f>SUM(E49:E52)</f>
        <v>0</v>
      </c>
      <c r="F48" s="41">
        <f>SUM(F49:F53)</f>
        <v>28052.379999999888</v>
      </c>
      <c r="G48" s="41">
        <f>F48-E48</f>
        <v>28052.379999999888</v>
      </c>
      <c r="H48" s="41">
        <f t="shared" si="2"/>
        <v>4.6081970401440174E-4</v>
      </c>
    </row>
    <row r="49" spans="2:10" ht="51" x14ac:dyDescent="0.25">
      <c r="D49" s="23" t="s">
        <v>50</v>
      </c>
      <c r="E49" s="26">
        <v>0</v>
      </c>
      <c r="F49" s="25">
        <v>1317338.17</v>
      </c>
      <c r="G49" s="25">
        <f t="shared" si="3"/>
        <v>1317338.17</v>
      </c>
      <c r="H49" s="25">
        <f t="shared" si="2"/>
        <v>2.1640067102551584E-2</v>
      </c>
    </row>
    <row r="50" spans="2:10" x14ac:dyDescent="0.25">
      <c r="D50" s="21" t="s">
        <v>51</v>
      </c>
      <c r="E50" s="26">
        <v>0</v>
      </c>
      <c r="F50" s="25">
        <v>4155.0600000000004</v>
      </c>
      <c r="G50" s="25">
        <f t="shared" si="3"/>
        <v>4155.0600000000004</v>
      </c>
      <c r="H50" s="25">
        <f t="shared" si="2"/>
        <v>6.8255653151785617E-5</v>
      </c>
    </row>
    <row r="51" spans="2:10" x14ac:dyDescent="0.25">
      <c r="D51" s="23" t="s">
        <v>52</v>
      </c>
      <c r="E51" s="26">
        <v>0</v>
      </c>
      <c r="F51" s="25">
        <v>14157.48</v>
      </c>
      <c r="G51" s="25">
        <f t="shared" si="3"/>
        <v>14157.48</v>
      </c>
      <c r="H51" s="25">
        <f t="shared" si="2"/>
        <v>2.3256656808405698E-4</v>
      </c>
    </row>
    <row r="52" spans="2:10" ht="24.75" customHeight="1" x14ac:dyDescent="0.25">
      <c r="D52" s="21" t="s">
        <v>53</v>
      </c>
      <c r="E52" s="26">
        <v>0</v>
      </c>
      <c r="F52" s="25">
        <v>-1309695.33</v>
      </c>
      <c r="G52" s="25">
        <f>F52-E52</f>
        <v>-1309695.33</v>
      </c>
      <c r="H52" s="25">
        <f>G52/$G$9*100</f>
        <v>-2.1514517282299989E-2</v>
      </c>
    </row>
    <row r="53" spans="2:10" x14ac:dyDescent="0.25">
      <c r="D53" s="23" t="s">
        <v>54</v>
      </c>
      <c r="E53" s="26">
        <v>0</v>
      </c>
      <c r="F53" s="22">
        <v>2097</v>
      </c>
      <c r="G53" s="22">
        <f>F53-E53</f>
        <v>2097</v>
      </c>
      <c r="H53" s="22">
        <f>G53/$G$9*100</f>
        <v>3.4447662526965775E-5</v>
      </c>
    </row>
    <row r="54" spans="2:10" ht="24" customHeight="1" x14ac:dyDescent="0.25">
      <c r="D54" s="38" t="s">
        <v>55</v>
      </c>
      <c r="E54" s="40">
        <f>SUM(E55)</f>
        <v>0</v>
      </c>
      <c r="F54" s="41">
        <f>SUM(F55)</f>
        <v>182975631.00999999</v>
      </c>
      <c r="G54" s="41">
        <f>F54-E54</f>
        <v>182975631.00999999</v>
      </c>
      <c r="H54" s="41">
        <f>G54/$G$9*100</f>
        <v>3.0057619397668542</v>
      </c>
    </row>
    <row r="55" spans="2:10" ht="24" customHeight="1" x14ac:dyDescent="0.25">
      <c r="D55" s="38" t="s">
        <v>56</v>
      </c>
      <c r="E55" s="40">
        <f>SUM(E56)</f>
        <v>0</v>
      </c>
      <c r="F55" s="41">
        <f>SUM(F56)</f>
        <v>182975631.00999999</v>
      </c>
      <c r="G55" s="41">
        <f t="shared" ref="G55" si="4">F55-E55</f>
        <v>182975631.00999999</v>
      </c>
      <c r="H55" s="41">
        <f>G55/$G$9*100</f>
        <v>3.0057619397668542</v>
      </c>
    </row>
    <row r="56" spans="2:10" ht="24" customHeight="1" x14ac:dyDescent="0.25">
      <c r="D56" s="38" t="s">
        <v>57</v>
      </c>
      <c r="E56" s="40">
        <f>SUM(E57:E59)</f>
        <v>0</v>
      </c>
      <c r="F56" s="41">
        <f>SUM(F57:F60)</f>
        <v>182975631.00999999</v>
      </c>
      <c r="G56" s="41">
        <f t="shared" ref="G56:G61" si="5">F56-E56</f>
        <v>182975631.00999999</v>
      </c>
      <c r="H56" s="41">
        <f t="shared" si="2"/>
        <v>3.0057619397668542</v>
      </c>
    </row>
    <row r="57" spans="2:10" x14ac:dyDescent="0.25">
      <c r="D57" s="23" t="s">
        <v>58</v>
      </c>
      <c r="E57" s="26">
        <v>0</v>
      </c>
      <c r="F57" s="25">
        <v>35298177.079999998</v>
      </c>
      <c r="G57" s="25">
        <f t="shared" si="5"/>
        <v>35298177.079999998</v>
      </c>
      <c r="H57" s="25">
        <f t="shared" si="2"/>
        <v>0.57984725411011839</v>
      </c>
    </row>
    <row r="58" spans="2:10" x14ac:dyDescent="0.25">
      <c r="D58" s="21" t="s">
        <v>59</v>
      </c>
      <c r="E58" s="26">
        <v>0</v>
      </c>
      <c r="F58" s="25">
        <v>144271.54</v>
      </c>
      <c r="G58" s="25">
        <f t="shared" si="5"/>
        <v>144271.54</v>
      </c>
      <c r="H58" s="25">
        <f t="shared" si="2"/>
        <v>2.3699653419960156E-3</v>
      </c>
    </row>
    <row r="59" spans="2:10" x14ac:dyDescent="0.25">
      <c r="B59" s="6"/>
      <c r="C59" s="6"/>
      <c r="D59" s="23" t="s">
        <v>60</v>
      </c>
      <c r="E59" s="26">
        <v>0</v>
      </c>
      <c r="F59" s="25">
        <v>147400844.19999999</v>
      </c>
      <c r="G59" s="25">
        <f t="shared" si="5"/>
        <v>147400844.19999999</v>
      </c>
      <c r="H59" s="25">
        <f t="shared" si="2"/>
        <v>2.4213707854990272</v>
      </c>
    </row>
    <row r="60" spans="2:10" ht="24.75" customHeight="1" x14ac:dyDescent="0.25">
      <c r="B60" s="6"/>
      <c r="C60" s="6"/>
      <c r="D60" s="21" t="s">
        <v>61</v>
      </c>
      <c r="E60" s="26">
        <v>0</v>
      </c>
      <c r="F60" s="25">
        <v>132338.19</v>
      </c>
      <c r="G60" s="25">
        <f t="shared" si="5"/>
        <v>132338.19</v>
      </c>
      <c r="H60" s="25">
        <f t="shared" si="2"/>
        <v>2.1739348157126738E-3</v>
      </c>
    </row>
    <row r="61" spans="2:10" ht="31.5" customHeight="1" x14ac:dyDescent="0.25">
      <c r="C61" s="9"/>
      <c r="D61" s="38" t="s">
        <v>62</v>
      </c>
      <c r="E61" s="39">
        <f>E62+E228+E299</f>
        <v>2996260294</v>
      </c>
      <c r="F61" s="41">
        <f>F62+F228+F299</f>
        <v>2980293184.8099999</v>
      </c>
      <c r="G61" s="41">
        <f t="shared" si="5"/>
        <v>-15967109.190000057</v>
      </c>
      <c r="H61" s="41">
        <f t="shared" si="2"/>
        <v>-0.26229355694245865</v>
      </c>
      <c r="J61" s="28">
        <f>+G61/E61</f>
        <v>-5.329012710268909E-3</v>
      </c>
    </row>
    <row r="62" spans="2:10" ht="33.75" customHeight="1" x14ac:dyDescent="0.25">
      <c r="C62" s="9"/>
      <c r="D62" s="38" t="s">
        <v>63</v>
      </c>
      <c r="E62" s="39">
        <f>E63+E78+E94+E108+E111+E117+E128+E147+E157+E159+E162+E226</f>
        <v>2917348833</v>
      </c>
      <c r="F62" s="41">
        <f>F63+F78+F94+F108+F111+F117+F128+F147+F157+F159+F162+F226</f>
        <v>2841424557.6400003</v>
      </c>
      <c r="G62" s="41">
        <f t="shared" ref="G62:G114" si="6">F62-E62</f>
        <v>-75924275.359999657</v>
      </c>
      <c r="H62" s="41">
        <f t="shared" si="2"/>
        <v>-1.2472168885101056</v>
      </c>
      <c r="J62" s="1">
        <f>+J61*100</f>
        <v>-0.53290127102689089</v>
      </c>
    </row>
    <row r="63" spans="2:10" ht="23.25" customHeight="1" x14ac:dyDescent="0.25">
      <c r="C63" s="9"/>
      <c r="D63" s="38" t="s">
        <v>64</v>
      </c>
      <c r="E63" s="39">
        <f>SUM(E64:E77)</f>
        <v>4838851</v>
      </c>
      <c r="F63" s="41">
        <f>SUM(F64:F77)</f>
        <v>4610427.2</v>
      </c>
      <c r="G63" s="41">
        <f t="shared" si="6"/>
        <v>-228423.79999999981</v>
      </c>
      <c r="H63" s="41">
        <f t="shared" si="2"/>
        <v>-3.7523442897125026E-3</v>
      </c>
    </row>
    <row r="64" spans="2:10" x14ac:dyDescent="0.25">
      <c r="B64" s="10"/>
      <c r="D64" s="23" t="s">
        <v>65</v>
      </c>
      <c r="E64" s="22">
        <v>24437</v>
      </c>
      <c r="F64" s="26">
        <v>0</v>
      </c>
      <c r="G64" s="25">
        <f t="shared" si="6"/>
        <v>-24437</v>
      </c>
      <c r="H64" s="25">
        <f t="shared" si="2"/>
        <v>-4.0142943689626263E-4</v>
      </c>
    </row>
    <row r="65" spans="2:8" x14ac:dyDescent="0.25">
      <c r="B65" s="11"/>
      <c r="D65" s="21" t="s">
        <v>66</v>
      </c>
      <c r="E65" s="26">
        <v>0</v>
      </c>
      <c r="F65" s="25">
        <v>29773</v>
      </c>
      <c r="G65" s="25">
        <f t="shared" si="6"/>
        <v>29773</v>
      </c>
      <c r="H65" s="25">
        <f>G65/$G$9*100</f>
        <v>4.8908452857193707E-4</v>
      </c>
    </row>
    <row r="66" spans="2:8" x14ac:dyDescent="0.25">
      <c r="B66" s="11"/>
      <c r="D66" s="23" t="s">
        <v>67</v>
      </c>
      <c r="E66" s="26">
        <v>0</v>
      </c>
      <c r="F66" s="25">
        <v>1593</v>
      </c>
      <c r="G66" s="25">
        <f t="shared" si="6"/>
        <v>1593</v>
      </c>
      <c r="H66" s="25">
        <f t="shared" si="2"/>
        <v>2.6168395996879579E-5</v>
      </c>
    </row>
    <row r="67" spans="2:8" x14ac:dyDescent="0.25">
      <c r="B67" s="11"/>
      <c r="D67" s="21" t="s">
        <v>68</v>
      </c>
      <c r="E67" s="22">
        <v>28860</v>
      </c>
      <c r="F67" s="25">
        <v>15157</v>
      </c>
      <c r="G67" s="25">
        <f t="shared" si="6"/>
        <v>-13703</v>
      </c>
      <c r="H67" s="25">
        <f t="shared" si="2"/>
        <v>-2.2510077234478396E-4</v>
      </c>
    </row>
    <row r="68" spans="2:8" x14ac:dyDescent="0.25">
      <c r="B68" s="11"/>
      <c r="D68" s="23" t="s">
        <v>69</v>
      </c>
      <c r="E68" s="22">
        <v>24523</v>
      </c>
      <c r="F68" s="25">
        <v>125</v>
      </c>
      <c r="G68" s="25">
        <f t="shared" si="6"/>
        <v>-24398</v>
      </c>
      <c r="H68" s="25">
        <f t="shared" si="2"/>
        <v>-4.0078877936714885E-4</v>
      </c>
    </row>
    <row r="69" spans="2:8" x14ac:dyDescent="0.25">
      <c r="B69" s="10"/>
      <c r="D69" s="21" t="s">
        <v>70</v>
      </c>
      <c r="E69" s="26">
        <v>0</v>
      </c>
      <c r="F69" s="25">
        <v>5564</v>
      </c>
      <c r="G69" s="25">
        <f t="shared" si="6"/>
        <v>5564</v>
      </c>
      <c r="H69" s="25">
        <f t="shared" si="2"/>
        <v>9.1400474153570626E-5</v>
      </c>
    </row>
    <row r="70" spans="2:8" x14ac:dyDescent="0.25">
      <c r="B70" s="11"/>
      <c r="D70" s="23" t="s">
        <v>67</v>
      </c>
      <c r="E70" s="26">
        <v>686</v>
      </c>
      <c r="F70" s="25">
        <v>806</v>
      </c>
      <c r="G70" s="25">
        <f t="shared" si="6"/>
        <v>120</v>
      </c>
      <c r="H70" s="25">
        <f t="shared" si="2"/>
        <v>1.9712539357348082E-6</v>
      </c>
    </row>
    <row r="71" spans="2:8" x14ac:dyDescent="0.25">
      <c r="B71" s="10"/>
      <c r="D71" s="21" t="s">
        <v>71</v>
      </c>
      <c r="E71" s="22">
        <v>303091</v>
      </c>
      <c r="F71" s="25">
        <v>307108</v>
      </c>
      <c r="G71" s="25">
        <f t="shared" si="6"/>
        <v>4017</v>
      </c>
      <c r="H71" s="25">
        <f t="shared" si="2"/>
        <v>6.5987725498722706E-5</v>
      </c>
    </row>
    <row r="72" spans="2:8" x14ac:dyDescent="0.25">
      <c r="B72" s="10"/>
      <c r="D72" s="23" t="s">
        <v>72</v>
      </c>
      <c r="E72" s="22">
        <v>2497621</v>
      </c>
      <c r="F72" s="25">
        <v>1906171.2</v>
      </c>
      <c r="G72" s="25">
        <f t="shared" si="6"/>
        <v>-591449.80000000005</v>
      </c>
      <c r="H72" s="25">
        <f t="shared" si="2"/>
        <v>-9.7158145503297103E-3</v>
      </c>
    </row>
    <row r="73" spans="2:8" x14ac:dyDescent="0.25">
      <c r="B73" s="10"/>
      <c r="D73" s="21" t="s">
        <v>73</v>
      </c>
      <c r="E73" s="22">
        <v>181477</v>
      </c>
      <c r="F73" s="25">
        <v>163216</v>
      </c>
      <c r="G73" s="25">
        <f t="shared" si="6"/>
        <v>-18261</v>
      </c>
      <c r="H73" s="25">
        <f t="shared" si="2"/>
        <v>-2.9997556767044446E-4</v>
      </c>
    </row>
    <row r="74" spans="2:8" x14ac:dyDescent="0.25">
      <c r="B74" s="10"/>
      <c r="D74" s="23" t="s">
        <v>74</v>
      </c>
      <c r="E74" s="22">
        <v>210045</v>
      </c>
      <c r="F74" s="25">
        <v>209683</v>
      </c>
      <c r="G74" s="25">
        <f t="shared" si="6"/>
        <v>-362</v>
      </c>
      <c r="H74" s="25">
        <f t="shared" si="2"/>
        <v>-5.9466160394666722E-6</v>
      </c>
    </row>
    <row r="75" spans="2:8" x14ac:dyDescent="0.25">
      <c r="B75" s="10"/>
      <c r="D75" s="21" t="s">
        <v>75</v>
      </c>
      <c r="E75" s="22">
        <v>216679</v>
      </c>
      <c r="F75" s="25">
        <v>236619</v>
      </c>
      <c r="G75" s="25">
        <f t="shared" si="6"/>
        <v>19940</v>
      </c>
      <c r="H75" s="25">
        <f t="shared" si="2"/>
        <v>3.2755669565460066E-4</v>
      </c>
    </row>
    <row r="76" spans="2:8" x14ac:dyDescent="0.25">
      <c r="C76" s="10"/>
      <c r="D76" s="23" t="s">
        <v>76</v>
      </c>
      <c r="E76" s="22">
        <v>1007405</v>
      </c>
      <c r="F76" s="25">
        <v>1179884</v>
      </c>
      <c r="G76" s="25">
        <f t="shared" si="6"/>
        <v>172479</v>
      </c>
      <c r="H76" s="25">
        <f t="shared" si="2"/>
        <v>2.8333325631800335E-3</v>
      </c>
    </row>
    <row r="77" spans="2:8" x14ac:dyDescent="0.25">
      <c r="C77" s="10"/>
      <c r="D77" s="21" t="s">
        <v>77</v>
      </c>
      <c r="E77" s="22">
        <v>344027</v>
      </c>
      <c r="F77" s="25">
        <v>554728</v>
      </c>
      <c r="G77" s="25">
        <f t="shared" si="6"/>
        <v>210701</v>
      </c>
      <c r="H77" s="25">
        <f>G77/$G$9*100</f>
        <v>3.4612097959438324E-3</v>
      </c>
    </row>
    <row r="78" spans="2:8" ht="24" customHeight="1" x14ac:dyDescent="0.25">
      <c r="C78" s="10"/>
      <c r="D78" s="38" t="s">
        <v>78</v>
      </c>
      <c r="E78" s="39">
        <f>SUM(E79:E93)</f>
        <v>245865375</v>
      </c>
      <c r="F78" s="39">
        <f>SUM(F79:F93)</f>
        <v>117626891.23999999</v>
      </c>
      <c r="G78" s="41">
        <f t="shared" si="6"/>
        <v>-128238483.76000001</v>
      </c>
      <c r="H78" s="41">
        <f t="shared" ref="H78:H141" si="7">G78/$G$9*100</f>
        <v>-2.1065884652047027</v>
      </c>
    </row>
    <row r="79" spans="2:8" x14ac:dyDescent="0.25">
      <c r="D79" s="23" t="s">
        <v>79</v>
      </c>
      <c r="E79" s="22">
        <v>40367162</v>
      </c>
      <c r="F79" s="22">
        <v>220858</v>
      </c>
      <c r="G79" s="25">
        <f t="shared" si="6"/>
        <v>-40146304</v>
      </c>
      <c r="H79" s="25">
        <f t="shared" si="7"/>
        <v>-0.65948799804338398</v>
      </c>
    </row>
    <row r="80" spans="2:8" x14ac:dyDescent="0.25">
      <c r="D80" s="21" t="s">
        <v>80</v>
      </c>
      <c r="E80" s="22">
        <v>119499914</v>
      </c>
      <c r="F80" s="22">
        <v>53640934</v>
      </c>
      <c r="G80" s="25">
        <f t="shared" si="6"/>
        <v>-65858980</v>
      </c>
      <c r="H80" s="25">
        <f t="shared" si="7"/>
        <v>-1.0818731127373336</v>
      </c>
    </row>
    <row r="81" spans="4:8" x14ac:dyDescent="0.25">
      <c r="D81" s="23" t="s">
        <v>81</v>
      </c>
      <c r="E81" s="22">
        <v>56250557</v>
      </c>
      <c r="F81" s="22">
        <v>26172549</v>
      </c>
      <c r="G81" s="25">
        <f t="shared" si="6"/>
        <v>-30078008</v>
      </c>
      <c r="H81" s="25">
        <f t="shared" si="7"/>
        <v>-0.49409493040885877</v>
      </c>
    </row>
    <row r="82" spans="4:8" x14ac:dyDescent="0.25">
      <c r="D82" s="21" t="s">
        <v>82</v>
      </c>
      <c r="E82" s="22">
        <v>3506287</v>
      </c>
      <c r="F82" s="22">
        <v>1455128</v>
      </c>
      <c r="G82" s="25">
        <f t="shared" si="6"/>
        <v>-2051159</v>
      </c>
      <c r="H82" s="25">
        <f t="shared" si="7"/>
        <v>-3.3694627096398949E-2</v>
      </c>
    </row>
    <row r="83" spans="4:8" x14ac:dyDescent="0.25">
      <c r="D83" s="23" t="s">
        <v>83</v>
      </c>
      <c r="E83" s="22">
        <v>1198592</v>
      </c>
      <c r="F83" s="22">
        <v>35233394.799999997</v>
      </c>
      <c r="G83" s="25">
        <f t="shared" si="6"/>
        <v>34034802.799999997</v>
      </c>
      <c r="H83" s="25">
        <f t="shared" si="7"/>
        <v>0.55909365809548395</v>
      </c>
    </row>
    <row r="84" spans="4:8" x14ac:dyDescent="0.25">
      <c r="D84" s="21" t="s">
        <v>84</v>
      </c>
      <c r="E84" s="22">
        <v>6244489</v>
      </c>
      <c r="F84" s="22">
        <v>618372</v>
      </c>
      <c r="G84" s="25">
        <f t="shared" si="6"/>
        <v>-5626117</v>
      </c>
      <c r="H84" s="25">
        <f t="shared" si="7"/>
        <v>-9.2420877326287607E-2</v>
      </c>
    </row>
    <row r="85" spans="4:8" x14ac:dyDescent="0.25">
      <c r="D85" s="23" t="s">
        <v>85</v>
      </c>
      <c r="E85" s="22">
        <v>43763</v>
      </c>
      <c r="F85" s="22">
        <v>48924</v>
      </c>
      <c r="G85" s="25">
        <f t="shared" si="6"/>
        <v>5161</v>
      </c>
      <c r="H85" s="25">
        <f t="shared" si="7"/>
        <v>8.4780346352727882E-5</v>
      </c>
    </row>
    <row r="86" spans="4:8" x14ac:dyDescent="0.25">
      <c r="D86" s="21" t="s">
        <v>86</v>
      </c>
      <c r="E86" s="22">
        <v>813815</v>
      </c>
      <c r="F86" s="22">
        <v>473340</v>
      </c>
      <c r="G86" s="25">
        <f t="shared" si="6"/>
        <v>-340475</v>
      </c>
      <c r="H86" s="25">
        <f t="shared" si="7"/>
        <v>-5.5930223647442405E-3</v>
      </c>
    </row>
    <row r="87" spans="4:8" x14ac:dyDescent="0.25">
      <c r="D87" s="23" t="s">
        <v>87</v>
      </c>
      <c r="E87" s="22">
        <v>1357176</v>
      </c>
      <c r="F87" s="22">
        <v>295740</v>
      </c>
      <c r="G87" s="25">
        <f t="shared" si="6"/>
        <v>-1061436</v>
      </c>
      <c r="H87" s="25">
        <f t="shared" si="7"/>
        <v>-1.7436332437755098E-2</v>
      </c>
    </row>
    <row r="88" spans="4:8" x14ac:dyDescent="0.25">
      <c r="D88" s="21" t="s">
        <v>88</v>
      </c>
      <c r="E88" s="22">
        <v>5568850</v>
      </c>
      <c r="F88" s="22">
        <v>2142091</v>
      </c>
      <c r="G88" s="25">
        <f t="shared" si="6"/>
        <v>-3426759</v>
      </c>
      <c r="H88" s="25">
        <f t="shared" si="7"/>
        <v>-5.6291768046372301E-2</v>
      </c>
    </row>
    <row r="89" spans="4:8" x14ac:dyDescent="0.25">
      <c r="D89" s="23" t="s">
        <v>89</v>
      </c>
      <c r="E89" s="26">
        <v>0</v>
      </c>
      <c r="F89" s="22">
        <v>201</v>
      </c>
      <c r="G89" s="25">
        <f t="shared" si="6"/>
        <v>201</v>
      </c>
      <c r="H89" s="25">
        <f t="shared" si="7"/>
        <v>3.301850342355804E-6</v>
      </c>
    </row>
    <row r="90" spans="4:8" x14ac:dyDescent="0.25">
      <c r="D90" s="21" t="s">
        <v>90</v>
      </c>
      <c r="E90" s="22">
        <v>10033520</v>
      </c>
      <c r="F90" s="22">
        <v>4577784</v>
      </c>
      <c r="G90" s="25">
        <f>F90-E90</f>
        <v>-5455736</v>
      </c>
      <c r="H90" s="25">
        <f t="shared" si="7"/>
        <v>-8.9622008852750665E-2</v>
      </c>
    </row>
    <row r="91" spans="4:8" x14ac:dyDescent="0.25">
      <c r="D91" s="23" t="s">
        <v>91</v>
      </c>
      <c r="E91" s="22">
        <v>551968</v>
      </c>
      <c r="F91" s="22">
        <v>21108</v>
      </c>
      <c r="G91" s="25">
        <f t="shared" si="6"/>
        <v>-530860</v>
      </c>
      <c r="H91" s="25">
        <f t="shared" si="7"/>
        <v>-8.7204988693681696E-3</v>
      </c>
    </row>
    <row r="92" spans="4:8" x14ac:dyDescent="0.25">
      <c r="D92" s="21" t="s">
        <v>92</v>
      </c>
      <c r="E92" s="22">
        <v>429282</v>
      </c>
      <c r="F92" s="22">
        <v>10554</v>
      </c>
      <c r="G92" s="25">
        <f t="shared" si="6"/>
        <v>-418728</v>
      </c>
      <c r="H92" s="25">
        <f t="shared" si="7"/>
        <v>-6.878493483353041E-3</v>
      </c>
    </row>
    <row r="93" spans="4:8" x14ac:dyDescent="0.25">
      <c r="D93" s="23" t="s">
        <v>93</v>
      </c>
      <c r="E93" s="26">
        <v>0</v>
      </c>
      <c r="F93" s="25">
        <v>-7284086.5599999996</v>
      </c>
      <c r="G93" s="25">
        <f t="shared" si="6"/>
        <v>-7284086.5599999996</v>
      </c>
      <c r="H93" s="25">
        <f t="shared" si="7"/>
        <v>-0.11965653583027518</v>
      </c>
    </row>
    <row r="94" spans="4:8" ht="24" customHeight="1" x14ac:dyDescent="0.25">
      <c r="D94" s="38" t="s">
        <v>94</v>
      </c>
      <c r="E94" s="39">
        <f>SUM(E95:E107)</f>
        <v>2318494079</v>
      </c>
      <c r="F94" s="39">
        <f>SUM(F95:F107)</f>
        <v>2283315810.5800004</v>
      </c>
      <c r="G94" s="41">
        <f t="shared" si="6"/>
        <v>-35178268.419999599</v>
      </c>
      <c r="H94" s="41">
        <f t="shared" si="7"/>
        <v>-0.57787750062716448</v>
      </c>
    </row>
    <row r="95" spans="4:8" x14ac:dyDescent="0.25">
      <c r="D95" s="23" t="s">
        <v>84</v>
      </c>
      <c r="E95" s="22">
        <v>308000345</v>
      </c>
      <c r="F95" s="22">
        <v>247761973</v>
      </c>
      <c r="G95" s="25">
        <f t="shared" si="6"/>
        <v>-60238372</v>
      </c>
      <c r="H95" s="25">
        <f t="shared" si="7"/>
        <v>-0.9895427323938123</v>
      </c>
    </row>
    <row r="96" spans="4:8" x14ac:dyDescent="0.25">
      <c r="D96" s="21" t="s">
        <v>95</v>
      </c>
      <c r="E96" s="22">
        <v>1843430004</v>
      </c>
      <c r="F96" s="22">
        <v>1043821335.2</v>
      </c>
      <c r="G96" s="25">
        <f t="shared" si="6"/>
        <v>-799608668.79999995</v>
      </c>
      <c r="H96" s="25">
        <f t="shared" si="7"/>
        <v>-13.135264461830589</v>
      </c>
    </row>
    <row r="97" spans="4:8" x14ac:dyDescent="0.25">
      <c r="D97" s="23" t="s">
        <v>96</v>
      </c>
      <c r="E97" s="22">
        <v>53121337</v>
      </c>
      <c r="F97" s="22">
        <v>35405897</v>
      </c>
      <c r="G97" s="25">
        <f t="shared" si="6"/>
        <v>-17715440</v>
      </c>
      <c r="H97" s="25">
        <f t="shared" si="7"/>
        <v>-0.29101359019394879</v>
      </c>
    </row>
    <row r="98" spans="4:8" x14ac:dyDescent="0.25">
      <c r="D98" s="21" t="s">
        <v>97</v>
      </c>
      <c r="E98" s="22">
        <v>11005890</v>
      </c>
      <c r="F98" s="22">
        <v>3474294</v>
      </c>
      <c r="G98" s="25">
        <f t="shared" si="6"/>
        <v>-7531596</v>
      </c>
      <c r="H98" s="25">
        <f t="shared" si="7"/>
        <v>-0.12372240214470449</v>
      </c>
    </row>
    <row r="99" spans="4:8" x14ac:dyDescent="0.25">
      <c r="D99" s="23" t="s">
        <v>98</v>
      </c>
      <c r="E99" s="26">
        <v>0</v>
      </c>
      <c r="F99" s="22">
        <v>2505</v>
      </c>
      <c r="G99" s="22">
        <f t="shared" si="6"/>
        <v>2505</v>
      </c>
      <c r="H99" s="22">
        <f t="shared" si="7"/>
        <v>4.1149925908464126E-5</v>
      </c>
    </row>
    <row r="100" spans="4:8" x14ac:dyDescent="0.25">
      <c r="D100" s="21" t="s">
        <v>83</v>
      </c>
      <c r="E100" s="22">
        <v>40531915</v>
      </c>
      <c r="F100" s="22">
        <v>1019282572.08</v>
      </c>
      <c r="G100" s="25">
        <f t="shared" si="6"/>
        <v>978750657.08000004</v>
      </c>
      <c r="H100" s="25">
        <f t="shared" si="7"/>
        <v>16.078050707266499</v>
      </c>
    </row>
    <row r="101" spans="4:8" ht="33" customHeight="1" x14ac:dyDescent="0.25">
      <c r="D101" s="23" t="s">
        <v>89</v>
      </c>
      <c r="E101" s="22">
        <v>1889572</v>
      </c>
      <c r="F101" s="22">
        <v>1127494</v>
      </c>
      <c r="G101" s="25">
        <f>F101-E101</f>
        <v>-762078</v>
      </c>
      <c r="H101" s="25">
        <f t="shared" si="7"/>
        <v>-1.2518743806974261E-2</v>
      </c>
    </row>
    <row r="102" spans="4:8" x14ac:dyDescent="0.25">
      <c r="D102" s="21" t="s">
        <v>99</v>
      </c>
      <c r="E102" s="22">
        <v>33599616</v>
      </c>
      <c r="F102" s="22">
        <v>25815260.300000001</v>
      </c>
      <c r="G102" s="25">
        <f>F102-E102</f>
        <v>-7784355.6999999993</v>
      </c>
      <c r="H102" s="25">
        <f t="shared" si="7"/>
        <v>-0.12787451508987241</v>
      </c>
    </row>
    <row r="103" spans="4:8" x14ac:dyDescent="0.25">
      <c r="D103" s="23" t="s">
        <v>100</v>
      </c>
      <c r="E103" s="22">
        <v>238806</v>
      </c>
      <c r="F103" s="22">
        <v>324522</v>
      </c>
      <c r="G103" s="22">
        <f t="shared" si="6"/>
        <v>85716</v>
      </c>
      <c r="H103" s="22">
        <f t="shared" si="7"/>
        <v>1.4080666862953737E-3</v>
      </c>
    </row>
    <row r="104" spans="4:8" ht="24.75" customHeight="1" x14ac:dyDescent="0.25">
      <c r="D104" s="21" t="s">
        <v>101</v>
      </c>
      <c r="E104" s="22">
        <v>1061871</v>
      </c>
      <c r="F104" s="22">
        <v>844698.5</v>
      </c>
      <c r="G104" s="25">
        <f>F104-E104</f>
        <v>-217172.5</v>
      </c>
      <c r="H104" s="25">
        <f t="shared" si="7"/>
        <v>-3.5675178779863972E-3</v>
      </c>
    </row>
    <row r="105" spans="4:8" x14ac:dyDescent="0.25">
      <c r="D105" s="23" t="s">
        <v>102</v>
      </c>
      <c r="E105" s="22">
        <v>14316701</v>
      </c>
      <c r="F105" s="22">
        <v>12841416</v>
      </c>
      <c r="G105" s="25">
        <f t="shared" si="6"/>
        <v>-1475285</v>
      </c>
      <c r="H105" s="25">
        <f t="shared" si="7"/>
        <v>-2.4234678021504388E-2</v>
      </c>
    </row>
    <row r="106" spans="4:8" x14ac:dyDescent="0.25">
      <c r="D106" s="21" t="s">
        <v>103</v>
      </c>
      <c r="E106" s="22">
        <v>11298022</v>
      </c>
      <c r="F106" s="22">
        <v>25529388</v>
      </c>
      <c r="G106" s="25">
        <f t="shared" si="6"/>
        <v>14231366</v>
      </c>
      <c r="H106" s="25">
        <f t="shared" si="7"/>
        <v>0.23378030198652114</v>
      </c>
    </row>
    <row r="107" spans="4:8" x14ac:dyDescent="0.25">
      <c r="D107" s="23" t="s">
        <v>104</v>
      </c>
      <c r="E107" s="26">
        <v>0</v>
      </c>
      <c r="F107" s="25">
        <v>-132915544.5</v>
      </c>
      <c r="G107" s="25">
        <f t="shared" si="6"/>
        <v>-132915544.5</v>
      </c>
      <c r="H107" s="25">
        <f t="shared" si="7"/>
        <v>-2.1834190851330004</v>
      </c>
    </row>
    <row r="108" spans="4:8" ht="25.5" x14ac:dyDescent="0.25">
      <c r="D108" s="38" t="s">
        <v>105</v>
      </c>
      <c r="E108" s="39">
        <f>SUM(E109:E110)</f>
        <v>155043394</v>
      </c>
      <c r="F108" s="41">
        <f>SUM(F109:F110)</f>
        <v>171967084</v>
      </c>
      <c r="G108" s="41">
        <f t="shared" si="6"/>
        <v>16923690</v>
      </c>
      <c r="H108" s="41">
        <f t="shared" si="7"/>
        <v>0.27800742099713183</v>
      </c>
    </row>
    <row r="109" spans="4:8" x14ac:dyDescent="0.25">
      <c r="D109" s="23" t="s">
        <v>106</v>
      </c>
      <c r="E109" s="22">
        <v>154440585</v>
      </c>
      <c r="F109" s="22">
        <v>171133634</v>
      </c>
      <c r="G109" s="22">
        <f t="shared" si="6"/>
        <v>16693049</v>
      </c>
      <c r="H109" s="22">
        <f t="shared" si="7"/>
        <v>0.2742186545055334</v>
      </c>
    </row>
    <row r="110" spans="4:8" x14ac:dyDescent="0.25">
      <c r="D110" s="21" t="s">
        <v>107</v>
      </c>
      <c r="E110" s="22">
        <v>602809</v>
      </c>
      <c r="F110" s="22">
        <v>833450</v>
      </c>
      <c r="G110" s="25">
        <f t="shared" si="6"/>
        <v>230641</v>
      </c>
      <c r="H110" s="25">
        <f t="shared" si="7"/>
        <v>3.7887664915984332E-3</v>
      </c>
    </row>
    <row r="111" spans="4:8" ht="24" customHeight="1" x14ac:dyDescent="0.25">
      <c r="D111" s="38" t="s">
        <v>108</v>
      </c>
      <c r="E111" s="39">
        <f>SUM(E112:E116)</f>
        <v>1110286</v>
      </c>
      <c r="F111" s="39">
        <f>SUM(F112:F116)</f>
        <v>754297</v>
      </c>
      <c r="G111" s="41">
        <f t="shared" si="6"/>
        <v>-355989</v>
      </c>
      <c r="H111" s="41">
        <f t="shared" si="7"/>
        <v>-5.8478726444024893E-3</v>
      </c>
    </row>
    <row r="112" spans="4:8" x14ac:dyDescent="0.25">
      <c r="D112" s="23" t="s">
        <v>109</v>
      </c>
      <c r="E112" s="22">
        <v>803344</v>
      </c>
      <c r="F112" s="22">
        <v>698768</v>
      </c>
      <c r="G112" s="25">
        <f t="shared" si="6"/>
        <v>-104576</v>
      </c>
      <c r="H112" s="25">
        <f t="shared" si="7"/>
        <v>-1.7178820965283608E-3</v>
      </c>
    </row>
    <row r="113" spans="4:8" x14ac:dyDescent="0.25">
      <c r="D113" s="21" t="s">
        <v>110</v>
      </c>
      <c r="E113" s="22">
        <v>32468</v>
      </c>
      <c r="F113" s="26">
        <v>0</v>
      </c>
      <c r="G113" s="25">
        <f t="shared" si="6"/>
        <v>-32468</v>
      </c>
      <c r="H113" s="25">
        <f t="shared" si="7"/>
        <v>-5.3335560654531463E-4</v>
      </c>
    </row>
    <row r="114" spans="4:8" x14ac:dyDescent="0.25">
      <c r="D114" s="23" t="s">
        <v>111</v>
      </c>
      <c r="E114" s="26">
        <v>0</v>
      </c>
      <c r="F114" s="22">
        <v>22900</v>
      </c>
      <c r="G114" s="22">
        <f t="shared" si="6"/>
        <v>22900</v>
      </c>
      <c r="H114" s="22">
        <f t="shared" si="7"/>
        <v>3.7618095940272593E-4</v>
      </c>
    </row>
    <row r="115" spans="4:8" x14ac:dyDescent="0.25">
      <c r="D115" s="21" t="s">
        <v>112</v>
      </c>
      <c r="E115" s="22">
        <v>274474</v>
      </c>
      <c r="F115" s="22">
        <v>30560</v>
      </c>
      <c r="G115" s="25">
        <f>F115-E115</f>
        <v>-243914</v>
      </c>
      <c r="H115" s="25">
        <f t="shared" si="7"/>
        <v>-4.0068036040068339E-3</v>
      </c>
    </row>
    <row r="116" spans="4:8" x14ac:dyDescent="0.25">
      <c r="D116" s="23" t="s">
        <v>113</v>
      </c>
      <c r="E116" s="26">
        <v>0</v>
      </c>
      <c r="F116" s="22">
        <v>2069</v>
      </c>
      <c r="G116" s="22">
        <f>F116-E116</f>
        <v>2069</v>
      </c>
      <c r="H116" s="22">
        <f t="shared" si="7"/>
        <v>3.3987703275294322E-5</v>
      </c>
    </row>
    <row r="117" spans="4:8" ht="25.5" x14ac:dyDescent="0.25">
      <c r="D117" s="38" t="s">
        <v>114</v>
      </c>
      <c r="E117" s="39">
        <f>SUM(E118:E127)</f>
        <v>55851311</v>
      </c>
      <c r="F117" s="39">
        <f>SUM(F118:F127)</f>
        <v>129926623</v>
      </c>
      <c r="G117" s="41">
        <f>F117-E117</f>
        <v>74075312</v>
      </c>
      <c r="H117" s="41">
        <f t="shared" si="7"/>
        <v>1.216843752673199</v>
      </c>
    </row>
    <row r="118" spans="4:8" x14ac:dyDescent="0.25">
      <c r="D118" s="23" t="s">
        <v>115</v>
      </c>
      <c r="E118" s="22">
        <v>12440433</v>
      </c>
      <c r="F118" s="22">
        <v>31828027</v>
      </c>
      <c r="G118" s="22">
        <f>F118-E118</f>
        <v>19387594</v>
      </c>
      <c r="H118" s="22">
        <f t="shared" si="7"/>
        <v>0.31848225814107128</v>
      </c>
    </row>
    <row r="119" spans="4:8" x14ac:dyDescent="0.25">
      <c r="D119" s="21" t="s">
        <v>116</v>
      </c>
      <c r="E119" s="22">
        <v>24856960</v>
      </c>
      <c r="F119" s="22">
        <v>58498433</v>
      </c>
      <c r="G119" s="25">
        <f t="shared" ref="G119:G126" si="8">F119-E119</f>
        <v>33641473</v>
      </c>
      <c r="H119" s="25">
        <f t="shared" si="7"/>
        <v>0.55263238379305246</v>
      </c>
    </row>
    <row r="120" spans="4:8" x14ac:dyDescent="0.25">
      <c r="D120" s="23" t="s">
        <v>117</v>
      </c>
      <c r="E120" s="26">
        <v>0</v>
      </c>
      <c r="F120" s="22">
        <v>1986</v>
      </c>
      <c r="G120" s="22">
        <f t="shared" si="8"/>
        <v>1986</v>
      </c>
      <c r="H120" s="22">
        <f t="shared" si="7"/>
        <v>3.2624252636411077E-5</v>
      </c>
    </row>
    <row r="121" spans="4:8" x14ac:dyDescent="0.25">
      <c r="D121" s="21" t="s">
        <v>118</v>
      </c>
      <c r="E121" s="26">
        <v>0</v>
      </c>
      <c r="F121" s="22">
        <v>48</v>
      </c>
      <c r="G121" s="25">
        <f t="shared" si="8"/>
        <v>48</v>
      </c>
      <c r="H121" s="25">
        <f t="shared" si="7"/>
        <v>7.8850157429392344E-7</v>
      </c>
    </row>
    <row r="122" spans="4:8" x14ac:dyDescent="0.25">
      <c r="D122" s="23" t="s">
        <v>119</v>
      </c>
      <c r="E122" s="22">
        <v>954053</v>
      </c>
      <c r="F122" s="22">
        <v>1745663</v>
      </c>
      <c r="G122" s="22">
        <f t="shared" si="8"/>
        <v>791610</v>
      </c>
      <c r="H122" s="22">
        <f t="shared" si="7"/>
        <v>1.3003869400558598E-2</v>
      </c>
    </row>
    <row r="123" spans="4:8" x14ac:dyDescent="0.25">
      <c r="D123" s="23" t="s">
        <v>120</v>
      </c>
      <c r="E123" s="22">
        <v>8616014</v>
      </c>
      <c r="F123" s="22">
        <v>19983164</v>
      </c>
      <c r="G123" s="22">
        <f t="shared" si="8"/>
        <v>11367150</v>
      </c>
      <c r="H123" s="22">
        <f t="shared" si="7"/>
        <v>0.18672949312989939</v>
      </c>
    </row>
    <row r="124" spans="4:8" x14ac:dyDescent="0.25">
      <c r="D124" s="21" t="s">
        <v>121</v>
      </c>
      <c r="E124" s="22">
        <v>8945034</v>
      </c>
      <c r="F124" s="22">
        <v>17724090</v>
      </c>
      <c r="G124" s="25">
        <f t="shared" si="8"/>
        <v>8779056</v>
      </c>
      <c r="H124" s="25">
        <f t="shared" si="7"/>
        <v>0.14421457243363572</v>
      </c>
    </row>
    <row r="125" spans="4:8" x14ac:dyDescent="0.25">
      <c r="D125" s="23" t="s">
        <v>122</v>
      </c>
      <c r="E125" s="22">
        <v>38817</v>
      </c>
      <c r="F125" s="22">
        <v>142162</v>
      </c>
      <c r="G125" s="22">
        <f t="shared" si="8"/>
        <v>103345</v>
      </c>
      <c r="H125" s="22">
        <f t="shared" si="7"/>
        <v>1.6976603165709482E-3</v>
      </c>
    </row>
    <row r="126" spans="4:8" x14ac:dyDescent="0.25">
      <c r="D126" s="21" t="s">
        <v>123</v>
      </c>
      <c r="E126" s="26">
        <v>0</v>
      </c>
      <c r="F126" s="22">
        <v>1963</v>
      </c>
      <c r="G126" s="25">
        <f t="shared" si="8"/>
        <v>1963</v>
      </c>
      <c r="H126" s="25">
        <f t="shared" si="7"/>
        <v>3.2246428965395237E-5</v>
      </c>
    </row>
    <row r="127" spans="4:8" x14ac:dyDescent="0.25">
      <c r="D127" s="23" t="s">
        <v>124</v>
      </c>
      <c r="E127" s="26">
        <v>0</v>
      </c>
      <c r="F127" s="22">
        <v>1087</v>
      </c>
      <c r="G127" s="22">
        <f>F127-E127</f>
        <v>1087</v>
      </c>
      <c r="H127" s="22">
        <f t="shared" si="7"/>
        <v>1.785627523453114E-5</v>
      </c>
    </row>
    <row r="128" spans="4:8" ht="25.5" x14ac:dyDescent="0.25">
      <c r="D128" s="38" t="s">
        <v>125</v>
      </c>
      <c r="E128" s="39">
        <f>SUM(E129:E146)</f>
        <v>119640075</v>
      </c>
      <c r="F128" s="39">
        <f>SUM(F129:F146)</f>
        <v>109623596.75</v>
      </c>
      <c r="G128" s="41">
        <f>F127-E128</f>
        <v>-119638988</v>
      </c>
      <c r="H128" s="41">
        <f t="shared" si="7"/>
        <v>-1.9653235496860795</v>
      </c>
    </row>
    <row r="129" spans="3:8" x14ac:dyDescent="0.25">
      <c r="D129" s="23" t="s">
        <v>126</v>
      </c>
      <c r="E129" s="22">
        <v>2200662</v>
      </c>
      <c r="F129" s="22">
        <v>2389804.9500000002</v>
      </c>
      <c r="G129" s="25">
        <f>F129-E129</f>
        <v>189142.95000000019</v>
      </c>
      <c r="H129" s="25">
        <f t="shared" si="7"/>
        <v>3.1070732050332704E-3</v>
      </c>
    </row>
    <row r="130" spans="3:8" x14ac:dyDescent="0.25">
      <c r="D130" s="21" t="s">
        <v>127</v>
      </c>
      <c r="E130" s="22">
        <v>21056</v>
      </c>
      <c r="F130" s="22">
        <v>50430</v>
      </c>
      <c r="G130" s="25">
        <f t="shared" ref="G130:G145" si="9">F130-E130</f>
        <v>29374</v>
      </c>
      <c r="H130" s="25">
        <f t="shared" si="7"/>
        <v>4.8253010923561887E-4</v>
      </c>
    </row>
    <row r="131" spans="3:8" x14ac:dyDescent="0.25">
      <c r="D131" s="23" t="s">
        <v>128</v>
      </c>
      <c r="E131" s="22">
        <v>101257736</v>
      </c>
      <c r="F131" s="22">
        <v>89950011</v>
      </c>
      <c r="G131" s="25">
        <f t="shared" si="9"/>
        <v>-11307725</v>
      </c>
      <c r="H131" s="25">
        <f t="shared" si="7"/>
        <v>-0.18575331175380738</v>
      </c>
    </row>
    <row r="132" spans="3:8" x14ac:dyDescent="0.25">
      <c r="D132" s="21" t="s">
        <v>129</v>
      </c>
      <c r="E132" s="22">
        <v>2064869</v>
      </c>
      <c r="F132" s="22">
        <v>3362034</v>
      </c>
      <c r="G132" s="25">
        <f t="shared" si="9"/>
        <v>1297165</v>
      </c>
      <c r="H132" s="25">
        <f t="shared" si="7"/>
        <v>2.1308680096228688E-2</v>
      </c>
    </row>
    <row r="133" spans="3:8" x14ac:dyDescent="0.25">
      <c r="D133" s="23" t="s">
        <v>130</v>
      </c>
      <c r="E133" s="22">
        <v>405341</v>
      </c>
      <c r="F133" s="22">
        <v>486590</v>
      </c>
      <c r="G133" s="25">
        <f t="shared" si="9"/>
        <v>81249</v>
      </c>
      <c r="H133" s="25">
        <f t="shared" si="7"/>
        <v>1.3346867585376453E-3</v>
      </c>
    </row>
    <row r="134" spans="3:8" x14ac:dyDescent="0.25">
      <c r="D134" s="23" t="s">
        <v>131</v>
      </c>
      <c r="E134" s="22">
        <v>1079871</v>
      </c>
      <c r="F134" s="22">
        <v>2478</v>
      </c>
      <c r="G134" s="25">
        <f>F134-E134</f>
        <v>-1077393</v>
      </c>
      <c r="H134" s="25">
        <f t="shared" si="7"/>
        <v>-1.7698459929859439E-2</v>
      </c>
    </row>
    <row r="135" spans="3:8" x14ac:dyDescent="0.25">
      <c r="D135" s="21" t="s">
        <v>132</v>
      </c>
      <c r="E135" s="22">
        <v>9247221</v>
      </c>
      <c r="F135" s="22">
        <v>10630379.199999999</v>
      </c>
      <c r="G135" s="25">
        <f t="shared" si="9"/>
        <v>1383158.1999999993</v>
      </c>
      <c r="H135" s="25">
        <f t="shared" si="7"/>
        <v>2.27213003791156E-2</v>
      </c>
    </row>
    <row r="136" spans="3:8" x14ac:dyDescent="0.25">
      <c r="D136" s="23" t="s">
        <v>133</v>
      </c>
      <c r="E136" s="26">
        <v>0</v>
      </c>
      <c r="F136" s="22">
        <v>27711</v>
      </c>
      <c r="G136" s="25">
        <f t="shared" si="9"/>
        <v>27711</v>
      </c>
      <c r="H136" s="25">
        <f t="shared" si="7"/>
        <v>4.5521181510956065E-4</v>
      </c>
    </row>
    <row r="137" spans="3:8" x14ac:dyDescent="0.25">
      <c r="D137" s="21" t="s">
        <v>134</v>
      </c>
      <c r="E137" s="26">
        <v>0</v>
      </c>
      <c r="F137" s="22">
        <v>38</v>
      </c>
      <c r="G137" s="25">
        <f t="shared" si="9"/>
        <v>38</v>
      </c>
      <c r="H137" s="25">
        <f t="shared" si="7"/>
        <v>6.2423041298268928E-7</v>
      </c>
    </row>
    <row r="138" spans="3:8" x14ac:dyDescent="0.25">
      <c r="D138" s="23" t="s">
        <v>135</v>
      </c>
      <c r="E138" s="22">
        <v>438242</v>
      </c>
      <c r="F138" s="22">
        <v>638410</v>
      </c>
      <c r="G138" s="25">
        <f t="shared" si="9"/>
        <v>200168</v>
      </c>
      <c r="H138" s="25">
        <f t="shared" si="7"/>
        <v>3.2881829817347093E-3</v>
      </c>
    </row>
    <row r="139" spans="3:8" x14ac:dyDescent="0.25">
      <c r="D139" s="23" t="s">
        <v>136</v>
      </c>
      <c r="E139" s="22">
        <v>615788</v>
      </c>
      <c r="F139" s="22">
        <v>870824.6</v>
      </c>
      <c r="G139" s="25">
        <f t="shared" si="9"/>
        <v>255036.59999999998</v>
      </c>
      <c r="H139" s="25">
        <f t="shared" si="7"/>
        <v>4.1895158458868662E-3</v>
      </c>
    </row>
    <row r="140" spans="3:8" x14ac:dyDescent="0.25">
      <c r="D140" s="21" t="s">
        <v>137</v>
      </c>
      <c r="E140" s="22">
        <v>290604</v>
      </c>
      <c r="F140" s="22">
        <v>259832</v>
      </c>
      <c r="G140" s="25">
        <f t="shared" si="9"/>
        <v>-30772</v>
      </c>
      <c r="H140" s="25">
        <f t="shared" si="7"/>
        <v>-5.0549521758692939E-4</v>
      </c>
    </row>
    <row r="141" spans="3:8" x14ac:dyDescent="0.25">
      <c r="D141" s="23" t="s">
        <v>138</v>
      </c>
      <c r="E141" s="22">
        <v>1198912</v>
      </c>
      <c r="F141" s="22">
        <v>912085</v>
      </c>
      <c r="G141" s="25">
        <f t="shared" si="9"/>
        <v>-286827</v>
      </c>
      <c r="H141" s="25">
        <f t="shared" si="7"/>
        <v>-4.7117404385417323E-3</v>
      </c>
    </row>
    <row r="142" spans="3:8" x14ac:dyDescent="0.25">
      <c r="D142" s="21" t="s">
        <v>139</v>
      </c>
      <c r="E142" s="26">
        <v>0</v>
      </c>
      <c r="F142" s="22">
        <v>3706</v>
      </c>
      <c r="G142" s="25">
        <f t="shared" si="9"/>
        <v>3706</v>
      </c>
      <c r="H142" s="25">
        <f t="shared" ref="H142:H162" si="10">G142/$G$9*100</f>
        <v>6.0878892381943326E-5</v>
      </c>
    </row>
    <row r="143" spans="3:8" x14ac:dyDescent="0.25">
      <c r="D143" s="23" t="s">
        <v>140</v>
      </c>
      <c r="E143" s="22">
        <v>13040</v>
      </c>
      <c r="F143" s="22">
        <v>22133</v>
      </c>
      <c r="G143" s="25">
        <f t="shared" si="9"/>
        <v>9093</v>
      </c>
      <c r="H143" s="25">
        <f t="shared" si="10"/>
        <v>1.4937176698030509E-4</v>
      </c>
    </row>
    <row r="144" spans="3:8" ht="21" customHeight="1" x14ac:dyDescent="0.25">
      <c r="C144" s="9"/>
      <c r="D144" s="23" t="s">
        <v>141</v>
      </c>
      <c r="E144" s="22">
        <v>16989</v>
      </c>
      <c r="F144" s="22">
        <v>17130</v>
      </c>
      <c r="G144" s="25">
        <f t="shared" si="9"/>
        <v>141</v>
      </c>
      <c r="H144" s="25">
        <f t="shared" si="10"/>
        <v>2.3162233744883999E-6</v>
      </c>
    </row>
    <row r="145" spans="3:8" x14ac:dyDescent="0.25">
      <c r="C145" s="9"/>
      <c r="D145" s="21" t="s">
        <v>142</v>
      </c>
      <c r="E145" s="22">
        <v>546875</v>
      </c>
      <c r="F145" s="26">
        <v>0</v>
      </c>
      <c r="G145" s="25">
        <f t="shared" si="9"/>
        <v>-546875</v>
      </c>
      <c r="H145" s="25">
        <f t="shared" si="10"/>
        <v>-8.9835791342081101E-3</v>
      </c>
    </row>
    <row r="146" spans="3:8" x14ac:dyDescent="0.25">
      <c r="C146" s="9"/>
      <c r="D146" s="23" t="s">
        <v>143</v>
      </c>
      <c r="E146" s="22">
        <v>242869</v>
      </c>
      <c r="F146" s="26">
        <v>0</v>
      </c>
      <c r="G146" s="25">
        <f>F146-E146</f>
        <v>-242869</v>
      </c>
      <c r="H146" s="25">
        <f t="shared" si="10"/>
        <v>-3.9896372676498102E-3</v>
      </c>
    </row>
    <row r="147" spans="3:8" ht="29.25" customHeight="1" x14ac:dyDescent="0.25">
      <c r="C147" s="9"/>
      <c r="D147" s="38" t="s">
        <v>144</v>
      </c>
      <c r="E147" s="39">
        <f>SUM(E148:E156)</f>
        <v>3398694</v>
      </c>
      <c r="F147" s="39">
        <f>SUM(F148:F156)</f>
        <v>3797351.88</v>
      </c>
      <c r="G147" s="41">
        <f>F147-E147</f>
        <v>398657.87999999989</v>
      </c>
      <c r="H147" s="41">
        <f t="shared" si="10"/>
        <v>6.5487992913474558E-3</v>
      </c>
    </row>
    <row r="148" spans="3:8" x14ac:dyDescent="0.25">
      <c r="C148" s="9"/>
      <c r="D148" s="23" t="s">
        <v>145</v>
      </c>
      <c r="E148" s="22">
        <v>844502</v>
      </c>
      <c r="F148" s="22">
        <v>510009.08</v>
      </c>
      <c r="G148" s="25">
        <f>F148-E148</f>
        <v>-334492.92</v>
      </c>
      <c r="H148" s="25">
        <f>G148/$G$9*100</f>
        <v>-5.4947540418785702E-3</v>
      </c>
    </row>
    <row r="149" spans="3:8" x14ac:dyDescent="0.25">
      <c r="C149" s="9"/>
      <c r="D149" s="21" t="s">
        <v>146</v>
      </c>
      <c r="E149" s="22">
        <v>528219</v>
      </c>
      <c r="F149" s="22">
        <v>1046598</v>
      </c>
      <c r="G149" s="25">
        <f t="shared" ref="G149:G212" si="11">F149-E149</f>
        <v>518379</v>
      </c>
      <c r="H149" s="25">
        <f t="shared" si="10"/>
        <v>8.5154720329356191E-3</v>
      </c>
    </row>
    <row r="150" spans="3:8" x14ac:dyDescent="0.25">
      <c r="C150" s="9"/>
      <c r="D150" s="23" t="s">
        <v>147</v>
      </c>
      <c r="E150" s="22">
        <v>24135</v>
      </c>
      <c r="F150" s="22">
        <v>56452</v>
      </c>
      <c r="G150" s="25">
        <f t="shared" si="11"/>
        <v>32317</v>
      </c>
      <c r="H150" s="25">
        <f t="shared" si="10"/>
        <v>5.3087511200951504E-4</v>
      </c>
    </row>
    <row r="151" spans="3:8" x14ac:dyDescent="0.25">
      <c r="C151" s="9"/>
      <c r="D151" s="21" t="s">
        <v>148</v>
      </c>
      <c r="E151" s="22">
        <v>25251</v>
      </c>
      <c r="F151" s="22">
        <v>50903</v>
      </c>
      <c r="G151" s="25">
        <f t="shared" si="11"/>
        <v>25652</v>
      </c>
      <c r="H151" s="25">
        <f t="shared" si="10"/>
        <v>4.213883829955775E-4</v>
      </c>
    </row>
    <row r="152" spans="3:8" x14ac:dyDescent="0.25">
      <c r="C152" s="9"/>
      <c r="D152" s="23" t="s">
        <v>149</v>
      </c>
      <c r="E152" s="22">
        <v>10890</v>
      </c>
      <c r="F152" s="22">
        <v>16390.8</v>
      </c>
      <c r="G152" s="25">
        <f t="shared" si="11"/>
        <v>5500.7999999999993</v>
      </c>
      <c r="H152" s="25">
        <f t="shared" si="10"/>
        <v>9.0362280414083595E-5</v>
      </c>
    </row>
    <row r="153" spans="3:8" ht="24.75" customHeight="1" x14ac:dyDescent="0.25">
      <c r="C153" s="9"/>
      <c r="D153" s="23" t="s">
        <v>150</v>
      </c>
      <c r="E153" s="26">
        <v>0</v>
      </c>
      <c r="F153" s="22">
        <v>2286</v>
      </c>
      <c r="G153" s="25">
        <f>F153-E153</f>
        <v>2286</v>
      </c>
      <c r="H153" s="25">
        <f>G153/$G$9*100</f>
        <v>3.7552387475748104E-5</v>
      </c>
    </row>
    <row r="154" spans="3:8" x14ac:dyDescent="0.25">
      <c r="C154" s="9"/>
      <c r="D154" s="21" t="s">
        <v>151</v>
      </c>
      <c r="E154" s="22">
        <v>1963509</v>
      </c>
      <c r="F154" s="22">
        <v>2039063</v>
      </c>
      <c r="G154" s="25">
        <f t="shared" si="11"/>
        <v>75554</v>
      </c>
      <c r="H154" s="25">
        <f t="shared" si="10"/>
        <v>1.2411343321708976E-3</v>
      </c>
    </row>
    <row r="155" spans="3:8" ht="29.25" customHeight="1" x14ac:dyDescent="0.25">
      <c r="C155" s="9"/>
      <c r="D155" s="23" t="s">
        <v>152</v>
      </c>
      <c r="E155" s="22">
        <v>2188</v>
      </c>
      <c r="F155" s="26">
        <v>0</v>
      </c>
      <c r="G155" s="25">
        <f t="shared" si="11"/>
        <v>-2188</v>
      </c>
      <c r="H155" s="25">
        <f>G155/$G$9*100</f>
        <v>-3.5942530094898006E-5</v>
      </c>
    </row>
    <row r="156" spans="3:8" ht="29.25" customHeight="1" x14ac:dyDescent="0.25">
      <c r="C156" s="9"/>
      <c r="D156" s="21" t="s">
        <v>153</v>
      </c>
      <c r="E156" s="26">
        <v>0</v>
      </c>
      <c r="F156" s="22">
        <v>75650</v>
      </c>
      <c r="G156" s="25">
        <f t="shared" si="11"/>
        <v>75650</v>
      </c>
      <c r="H156" s="25">
        <f>G156/$G$9*100</f>
        <v>1.2427113353194856E-3</v>
      </c>
    </row>
    <row r="157" spans="3:8" ht="36" customHeight="1" x14ac:dyDescent="0.25">
      <c r="C157" s="9"/>
      <c r="D157" s="38" t="s">
        <v>154</v>
      </c>
      <c r="E157" s="40">
        <f>SUM(E158)</f>
        <v>0</v>
      </c>
      <c r="F157" s="41">
        <f>SUM(F158)</f>
        <v>27</v>
      </c>
      <c r="G157" s="41">
        <f t="shared" si="11"/>
        <v>27</v>
      </c>
      <c r="H157" s="41">
        <f t="shared" si="10"/>
        <v>4.4353213554033186E-7</v>
      </c>
    </row>
    <row r="158" spans="3:8" x14ac:dyDescent="0.25">
      <c r="C158" s="9"/>
      <c r="D158" s="23" t="s">
        <v>155</v>
      </c>
      <c r="E158" s="26">
        <v>0</v>
      </c>
      <c r="F158" s="22">
        <v>27</v>
      </c>
      <c r="G158" s="25">
        <f t="shared" si="11"/>
        <v>27</v>
      </c>
      <c r="H158" s="25">
        <f t="shared" si="10"/>
        <v>4.4353213554033186E-7</v>
      </c>
    </row>
    <row r="159" spans="3:8" ht="37.5" customHeight="1" x14ac:dyDescent="0.25">
      <c r="C159" s="9"/>
      <c r="D159" s="38" t="s">
        <v>156</v>
      </c>
      <c r="E159" s="39">
        <f>SUM(E160:E161)</f>
        <v>33352</v>
      </c>
      <c r="F159" s="41">
        <f>SUM(F160)</f>
        <v>29597.33</v>
      </c>
      <c r="G159" s="41">
        <f t="shared" si="11"/>
        <v>-3754.6699999999983</v>
      </c>
      <c r="H159" s="41">
        <f t="shared" si="10"/>
        <v>-6.1678400124045077E-5</v>
      </c>
    </row>
    <row r="160" spans="3:8" x14ac:dyDescent="0.25">
      <c r="C160" s="9"/>
      <c r="D160" s="23" t="s">
        <v>156</v>
      </c>
      <c r="E160" s="22">
        <v>25334</v>
      </c>
      <c r="F160" s="22">
        <v>29597.33</v>
      </c>
      <c r="G160" s="25">
        <f t="shared" si="11"/>
        <v>4263.3300000000017</v>
      </c>
      <c r="H160" s="25">
        <f t="shared" si="10"/>
        <v>7.0034217015302363E-5</v>
      </c>
    </row>
    <row r="161" spans="3:8" x14ac:dyDescent="0.25">
      <c r="C161" s="9"/>
      <c r="D161" s="23" t="s">
        <v>157</v>
      </c>
      <c r="E161" s="22">
        <v>8018</v>
      </c>
      <c r="F161" s="26">
        <v>0</v>
      </c>
      <c r="G161" s="25">
        <f t="shared" si="11"/>
        <v>-8018</v>
      </c>
      <c r="H161" s="25">
        <f t="shared" si="10"/>
        <v>-1.3171261713934747E-4</v>
      </c>
    </row>
    <row r="162" spans="3:8" ht="24" customHeight="1" x14ac:dyDescent="0.25">
      <c r="C162" s="9"/>
      <c r="D162" s="38" t="s">
        <v>158</v>
      </c>
      <c r="E162" s="39">
        <f>SUM(E163:E225)</f>
        <v>12609667</v>
      </c>
      <c r="F162" s="41">
        <f>SUM(F163:F225)</f>
        <v>19123409.66</v>
      </c>
      <c r="G162" s="41">
        <f t="shared" si="11"/>
        <v>6513742.6600000001</v>
      </c>
      <c r="H162" s="41">
        <f t="shared" si="10"/>
        <v>0.10700200712407268</v>
      </c>
    </row>
    <row r="163" spans="3:8" x14ac:dyDescent="0.25">
      <c r="C163" s="12"/>
      <c r="D163" s="23" t="s">
        <v>159</v>
      </c>
      <c r="E163" s="26">
        <v>0</v>
      </c>
      <c r="F163" s="22">
        <v>989</v>
      </c>
      <c r="G163" s="25">
        <f t="shared" si="11"/>
        <v>989</v>
      </c>
      <c r="H163" s="25">
        <f>G163/$G$9*100</f>
        <v>1.6246417853681045E-5</v>
      </c>
    </row>
    <row r="164" spans="3:8" x14ac:dyDescent="0.25">
      <c r="C164" s="12"/>
      <c r="D164" s="23" t="s">
        <v>160</v>
      </c>
      <c r="E164" s="22">
        <v>13907</v>
      </c>
      <c r="F164" s="22">
        <v>7819</v>
      </c>
      <c r="G164" s="25">
        <f t="shared" si="11"/>
        <v>-6088</v>
      </c>
      <c r="H164" s="25">
        <f t="shared" ref="H164:H227" si="12">G164/$G$9*100</f>
        <v>-1.0000828300627928E-4</v>
      </c>
    </row>
    <row r="165" spans="3:8" x14ac:dyDescent="0.25">
      <c r="C165" s="12"/>
      <c r="D165" s="23" t="s">
        <v>161</v>
      </c>
      <c r="E165" s="22">
        <v>56842</v>
      </c>
      <c r="F165" s="22">
        <v>60924.66</v>
      </c>
      <c r="G165" s="25">
        <f t="shared" si="11"/>
        <v>4082.6600000000035</v>
      </c>
      <c r="H165" s="25">
        <f t="shared" si="12"/>
        <v>6.7066329943892328E-5</v>
      </c>
    </row>
    <row r="166" spans="3:8" x14ac:dyDescent="0.25">
      <c r="C166" s="12"/>
      <c r="D166" s="23" t="s">
        <v>162</v>
      </c>
      <c r="E166" s="26">
        <v>0</v>
      </c>
      <c r="F166" s="22">
        <v>728</v>
      </c>
      <c r="G166" s="25">
        <f t="shared" si="11"/>
        <v>728</v>
      </c>
      <c r="H166" s="25">
        <f t="shared" si="12"/>
        <v>1.1958940543457836E-5</v>
      </c>
    </row>
    <row r="167" spans="3:8" x14ac:dyDescent="0.25">
      <c r="C167" s="12"/>
      <c r="D167" s="23" t="s">
        <v>163</v>
      </c>
      <c r="E167" s="22">
        <v>2520</v>
      </c>
      <c r="F167" s="22">
        <v>118932</v>
      </c>
      <c r="G167" s="25">
        <f t="shared" si="11"/>
        <v>116412</v>
      </c>
      <c r="H167" s="25">
        <f t="shared" si="12"/>
        <v>1.9123134430563378E-3</v>
      </c>
    </row>
    <row r="168" spans="3:8" x14ac:dyDescent="0.25">
      <c r="C168" s="12"/>
      <c r="D168" s="23" t="s">
        <v>164</v>
      </c>
      <c r="E168" s="22">
        <v>13062</v>
      </c>
      <c r="F168" s="26">
        <v>0</v>
      </c>
      <c r="G168" s="25">
        <f t="shared" si="11"/>
        <v>-13062</v>
      </c>
      <c r="H168" s="25">
        <f t="shared" si="12"/>
        <v>-2.1457099090473389E-4</v>
      </c>
    </row>
    <row r="169" spans="3:8" x14ac:dyDescent="0.25">
      <c r="C169" s="12"/>
      <c r="D169" s="23" t="s">
        <v>165</v>
      </c>
      <c r="E169" s="22">
        <v>117571</v>
      </c>
      <c r="F169" s="22">
        <v>1983</v>
      </c>
      <c r="G169" s="25">
        <f t="shared" si="11"/>
        <v>-115588</v>
      </c>
      <c r="H169" s="25">
        <f t="shared" si="12"/>
        <v>-1.8987774993642918E-3</v>
      </c>
    </row>
    <row r="170" spans="3:8" x14ac:dyDescent="0.25">
      <c r="C170" s="12"/>
      <c r="D170" s="23" t="s">
        <v>166</v>
      </c>
      <c r="E170" s="26">
        <v>0</v>
      </c>
      <c r="F170" s="22">
        <v>3715433</v>
      </c>
      <c r="G170" s="25">
        <f t="shared" si="11"/>
        <v>3715433</v>
      </c>
      <c r="H170" s="25">
        <f t="shared" si="12"/>
        <v>6.1033849368408222E-2</v>
      </c>
    </row>
    <row r="171" spans="3:8" x14ac:dyDescent="0.25">
      <c r="C171" s="12"/>
      <c r="D171" s="23" t="s">
        <v>167</v>
      </c>
      <c r="E171" s="22">
        <v>3034617</v>
      </c>
      <c r="F171" s="22">
        <v>4970</v>
      </c>
      <c r="G171" s="25">
        <f t="shared" si="11"/>
        <v>-3029647</v>
      </c>
      <c r="H171" s="25">
        <f t="shared" si="12"/>
        <v>-4.9768363105309625E-2</v>
      </c>
    </row>
    <row r="172" spans="3:8" ht="16.5" customHeight="1" x14ac:dyDescent="0.25">
      <c r="C172" s="12"/>
      <c r="D172" s="23" t="s">
        <v>168</v>
      </c>
      <c r="E172" s="22">
        <v>19658</v>
      </c>
      <c r="F172" s="22">
        <v>39680</v>
      </c>
      <c r="G172" s="25">
        <f t="shared" si="11"/>
        <v>20022</v>
      </c>
      <c r="H172" s="25">
        <f t="shared" si="12"/>
        <v>3.2890371917735278E-4</v>
      </c>
    </row>
    <row r="173" spans="3:8" x14ac:dyDescent="0.25">
      <c r="C173" s="12"/>
      <c r="D173" s="23" t="s">
        <v>169</v>
      </c>
      <c r="E173" s="22">
        <v>46427</v>
      </c>
      <c r="F173" s="22">
        <v>796</v>
      </c>
      <c r="G173" s="25">
        <f t="shared" si="11"/>
        <v>-45631</v>
      </c>
      <c r="H173" s="25">
        <f t="shared" si="12"/>
        <v>-7.4958573617929199E-4</v>
      </c>
    </row>
    <row r="174" spans="3:8" x14ac:dyDescent="0.25">
      <c r="C174" s="12"/>
      <c r="D174" s="23" t="s">
        <v>170</v>
      </c>
      <c r="E174" s="26">
        <v>0</v>
      </c>
      <c r="F174" s="22">
        <v>1658667</v>
      </c>
      <c r="G174" s="25">
        <f t="shared" si="11"/>
        <v>1658667</v>
      </c>
      <c r="H174" s="25">
        <f t="shared" si="12"/>
        <v>2.7247115431862062E-2</v>
      </c>
    </row>
    <row r="175" spans="3:8" x14ac:dyDescent="0.25">
      <c r="C175" s="12"/>
      <c r="D175" s="23" t="s">
        <v>171</v>
      </c>
      <c r="E175" s="22">
        <v>1359901</v>
      </c>
      <c r="F175" s="22">
        <v>73048</v>
      </c>
      <c r="G175" s="25">
        <f t="shared" si="11"/>
        <v>-1286853</v>
      </c>
      <c r="H175" s="25">
        <f t="shared" si="12"/>
        <v>-2.1139283674684546E-2</v>
      </c>
    </row>
    <row r="176" spans="3:8" x14ac:dyDescent="0.25">
      <c r="C176" s="12"/>
      <c r="D176" s="23" t="s">
        <v>172</v>
      </c>
      <c r="E176" s="22">
        <v>88758</v>
      </c>
      <c r="F176" s="22">
        <v>2912</v>
      </c>
      <c r="G176" s="25">
        <f t="shared" si="11"/>
        <v>-85846</v>
      </c>
      <c r="H176" s="25">
        <f t="shared" si="12"/>
        <v>-1.4102022113924196E-3</v>
      </c>
    </row>
    <row r="177" spans="3:8" ht="12.75" customHeight="1" x14ac:dyDescent="0.25">
      <c r="C177" s="12"/>
      <c r="D177" s="23" t="s">
        <v>173</v>
      </c>
      <c r="E177" s="22">
        <v>3114</v>
      </c>
      <c r="F177" s="22">
        <v>24095</v>
      </c>
      <c r="G177" s="25">
        <f t="shared" si="11"/>
        <v>20981</v>
      </c>
      <c r="H177" s="25">
        <f t="shared" si="12"/>
        <v>3.4465732354710014E-4</v>
      </c>
    </row>
    <row r="178" spans="3:8" x14ac:dyDescent="0.25">
      <c r="C178" s="12"/>
      <c r="D178" s="23" t="s">
        <v>174</v>
      </c>
      <c r="E178" s="22">
        <v>11462</v>
      </c>
      <c r="F178" s="22">
        <v>390985</v>
      </c>
      <c r="G178" s="25">
        <f t="shared" si="11"/>
        <v>379523</v>
      </c>
      <c r="H178" s="25">
        <f t="shared" si="12"/>
        <v>6.2344683954323474E-3</v>
      </c>
    </row>
    <row r="179" spans="3:8" x14ac:dyDescent="0.25">
      <c r="C179" s="12"/>
      <c r="D179" s="23" t="s">
        <v>175</v>
      </c>
      <c r="E179" s="22">
        <v>596310</v>
      </c>
      <c r="F179" s="22">
        <v>19316</v>
      </c>
      <c r="G179" s="25">
        <f t="shared" si="11"/>
        <v>-576994</v>
      </c>
      <c r="H179" s="25">
        <f t="shared" si="12"/>
        <v>-9.4783474449614165E-3</v>
      </c>
    </row>
    <row r="180" spans="3:8" x14ac:dyDescent="0.25">
      <c r="C180" s="12"/>
      <c r="D180" s="23" t="s">
        <v>176</v>
      </c>
      <c r="E180" s="22">
        <v>216394</v>
      </c>
      <c r="F180" s="22">
        <v>4221</v>
      </c>
      <c r="G180" s="25">
        <f t="shared" si="11"/>
        <v>-212173</v>
      </c>
      <c r="H180" s="25">
        <f>G180/$G$9*100</f>
        <v>-3.4853905108888461E-3</v>
      </c>
    </row>
    <row r="181" spans="3:8" x14ac:dyDescent="0.25">
      <c r="C181" s="12"/>
      <c r="D181" s="23" t="s">
        <v>177</v>
      </c>
      <c r="E181" s="22">
        <v>8347</v>
      </c>
      <c r="F181" s="26">
        <v>0</v>
      </c>
      <c r="G181" s="25">
        <f t="shared" si="11"/>
        <v>-8347</v>
      </c>
      <c r="H181" s="25">
        <f t="shared" si="12"/>
        <v>-1.3711713834648704E-4</v>
      </c>
    </row>
    <row r="182" spans="3:8" x14ac:dyDescent="0.25">
      <c r="C182" s="12"/>
      <c r="D182" s="23" t="s">
        <v>178</v>
      </c>
      <c r="E182" s="22">
        <v>56226</v>
      </c>
      <c r="F182" s="22">
        <v>112148</v>
      </c>
      <c r="G182" s="25">
        <f t="shared" si="11"/>
        <v>55922</v>
      </c>
      <c r="H182" s="25">
        <f t="shared" si="12"/>
        <v>9.1863718828468302E-4</v>
      </c>
    </row>
    <row r="183" spans="3:8" ht="15" customHeight="1" x14ac:dyDescent="0.25">
      <c r="C183" s="12"/>
      <c r="D183" s="23" t="s">
        <v>179</v>
      </c>
      <c r="E183" s="22">
        <v>19278</v>
      </c>
      <c r="F183" s="22">
        <v>34132</v>
      </c>
      <c r="G183" s="25">
        <f t="shared" si="11"/>
        <v>14854</v>
      </c>
      <c r="H183" s="25">
        <f t="shared" si="12"/>
        <v>2.4400838301170703E-4</v>
      </c>
    </row>
    <row r="184" spans="3:8" ht="14.25" customHeight="1" x14ac:dyDescent="0.25">
      <c r="C184" s="12"/>
      <c r="D184" s="23" t="s">
        <v>180</v>
      </c>
      <c r="E184" s="22">
        <v>70247</v>
      </c>
      <c r="F184" s="22">
        <v>97686</v>
      </c>
      <c r="G184" s="25">
        <f t="shared" si="11"/>
        <v>27439</v>
      </c>
      <c r="H184" s="25">
        <f t="shared" si="12"/>
        <v>4.5074363952189505E-4</v>
      </c>
    </row>
    <row r="185" spans="3:8" x14ac:dyDescent="0.25">
      <c r="C185" s="12"/>
      <c r="D185" s="23" t="s">
        <v>181</v>
      </c>
      <c r="E185" s="26">
        <v>0</v>
      </c>
      <c r="F185" s="22">
        <v>432</v>
      </c>
      <c r="G185" s="25">
        <f t="shared" si="11"/>
        <v>432</v>
      </c>
      <c r="H185" s="25">
        <f t="shared" si="12"/>
        <v>7.0965141686453098E-6</v>
      </c>
    </row>
    <row r="186" spans="3:8" x14ac:dyDescent="0.25">
      <c r="C186" s="12"/>
      <c r="D186" s="23" t="s">
        <v>182</v>
      </c>
      <c r="E186" s="26">
        <v>0</v>
      </c>
      <c r="F186" s="22">
        <v>2072</v>
      </c>
      <c r="G186" s="25">
        <f t="shared" si="11"/>
        <v>2072</v>
      </c>
      <c r="H186" s="25">
        <f t="shared" si="12"/>
        <v>3.4036984623687695E-5</v>
      </c>
    </row>
    <row r="187" spans="3:8" x14ac:dyDescent="0.25">
      <c r="C187" s="13"/>
      <c r="D187" s="23" t="s">
        <v>183</v>
      </c>
      <c r="E187" s="26">
        <v>0</v>
      </c>
      <c r="F187" s="22">
        <v>3150</v>
      </c>
      <c r="G187" s="25">
        <f t="shared" si="11"/>
        <v>3150</v>
      </c>
      <c r="H187" s="25">
        <f t="shared" si="12"/>
        <v>5.1745415813038725E-5</v>
      </c>
    </row>
    <row r="188" spans="3:8" x14ac:dyDescent="0.25">
      <c r="C188" s="12"/>
      <c r="D188" s="23" t="s">
        <v>184</v>
      </c>
      <c r="E188" s="22">
        <v>127975</v>
      </c>
      <c r="F188" s="22">
        <v>145104</v>
      </c>
      <c r="G188" s="25">
        <f t="shared" si="11"/>
        <v>17129</v>
      </c>
      <c r="H188" s="25">
        <f t="shared" si="12"/>
        <v>2.8138007221001278E-4</v>
      </c>
    </row>
    <row r="189" spans="3:8" x14ac:dyDescent="0.25">
      <c r="C189" s="12"/>
      <c r="D189" s="23" t="s">
        <v>185</v>
      </c>
      <c r="E189" s="22">
        <v>76149</v>
      </c>
      <c r="F189" s="22">
        <v>151184</v>
      </c>
      <c r="G189" s="25">
        <f t="shared" si="11"/>
        <v>75035</v>
      </c>
      <c r="H189" s="25">
        <f t="shared" si="12"/>
        <v>1.2326086588988444E-3</v>
      </c>
    </row>
    <row r="190" spans="3:8" x14ac:dyDescent="0.25">
      <c r="C190" s="12"/>
      <c r="D190" s="23" t="s">
        <v>186</v>
      </c>
      <c r="E190" s="22">
        <v>223114</v>
      </c>
      <c r="F190" s="22">
        <v>677556</v>
      </c>
      <c r="G190" s="25">
        <f t="shared" si="11"/>
        <v>454442</v>
      </c>
      <c r="H190" s="25">
        <f t="shared" si="12"/>
        <v>7.4651715088599815E-3</v>
      </c>
    </row>
    <row r="191" spans="3:8" x14ac:dyDescent="0.25">
      <c r="C191" s="12"/>
      <c r="D191" s="23" t="s">
        <v>187</v>
      </c>
      <c r="E191" s="26">
        <v>0</v>
      </c>
      <c r="F191" s="22">
        <v>826</v>
      </c>
      <c r="G191" s="25">
        <f t="shared" si="11"/>
        <v>826</v>
      </c>
      <c r="H191" s="25">
        <f t="shared" si="12"/>
        <v>1.356879792430793E-5</v>
      </c>
    </row>
    <row r="192" spans="3:8" x14ac:dyDescent="0.25">
      <c r="C192" s="12"/>
      <c r="D192" s="23" t="s">
        <v>188</v>
      </c>
      <c r="E192" s="22">
        <v>130673</v>
      </c>
      <c r="F192" s="22">
        <v>222723</v>
      </c>
      <c r="G192" s="25">
        <f t="shared" si="11"/>
        <v>92050</v>
      </c>
      <c r="H192" s="25">
        <f t="shared" si="12"/>
        <v>1.5121160398699094E-3</v>
      </c>
    </row>
    <row r="193" spans="3:8" x14ac:dyDescent="0.25">
      <c r="C193" s="12"/>
      <c r="D193" s="23" t="s">
        <v>189</v>
      </c>
      <c r="E193" s="22">
        <v>28698</v>
      </c>
      <c r="F193" s="22">
        <v>68386</v>
      </c>
      <c r="G193" s="25">
        <f t="shared" si="11"/>
        <v>39688</v>
      </c>
      <c r="H193" s="25">
        <f t="shared" si="12"/>
        <v>6.5195938501202565E-4</v>
      </c>
    </row>
    <row r="194" spans="3:8" x14ac:dyDescent="0.25">
      <c r="C194" s="12"/>
      <c r="D194" s="23" t="s">
        <v>190</v>
      </c>
      <c r="E194" s="22">
        <v>9356</v>
      </c>
      <c r="F194" s="22">
        <v>11276</v>
      </c>
      <c r="G194" s="25">
        <f t="shared" si="11"/>
        <v>1920</v>
      </c>
      <c r="H194" s="25">
        <f t="shared" si="12"/>
        <v>3.1540062971756932E-5</v>
      </c>
    </row>
    <row r="195" spans="3:8" ht="16.5" customHeight="1" x14ac:dyDescent="0.25">
      <c r="C195" s="12"/>
      <c r="D195" s="23" t="s">
        <v>191</v>
      </c>
      <c r="E195" s="22">
        <v>49089</v>
      </c>
      <c r="F195" s="22">
        <v>76440</v>
      </c>
      <c r="G195" s="25">
        <f t="shared" si="11"/>
        <v>27351</v>
      </c>
      <c r="H195" s="25">
        <f t="shared" si="12"/>
        <v>4.4929805330235623E-4</v>
      </c>
    </row>
    <row r="196" spans="3:8" ht="15.75" customHeight="1" x14ac:dyDescent="0.25">
      <c r="C196" s="12"/>
      <c r="D196" s="23" t="s">
        <v>192</v>
      </c>
      <c r="E196" s="22">
        <v>9279</v>
      </c>
      <c r="F196" s="22">
        <v>17610</v>
      </c>
      <c r="G196" s="25">
        <f t="shared" si="11"/>
        <v>8331</v>
      </c>
      <c r="H196" s="25">
        <f t="shared" si="12"/>
        <v>1.3685430448838907E-4</v>
      </c>
    </row>
    <row r="197" spans="3:8" x14ac:dyDescent="0.25">
      <c r="C197" s="12"/>
      <c r="D197" s="23" t="s">
        <v>193</v>
      </c>
      <c r="E197" s="26">
        <v>0</v>
      </c>
      <c r="F197" s="22">
        <v>30</v>
      </c>
      <c r="G197" s="25">
        <f t="shared" si="11"/>
        <v>30</v>
      </c>
      <c r="H197" s="25">
        <f t="shared" si="12"/>
        <v>4.9281348393370206E-7</v>
      </c>
    </row>
    <row r="198" spans="3:8" x14ac:dyDescent="0.25">
      <c r="C198" s="13"/>
      <c r="D198" s="23" t="s">
        <v>194</v>
      </c>
      <c r="E198" s="26">
        <v>0</v>
      </c>
      <c r="F198" s="22">
        <v>47</v>
      </c>
      <c r="G198" s="25">
        <f t="shared" si="11"/>
        <v>47</v>
      </c>
      <c r="H198" s="25">
        <f t="shared" si="12"/>
        <v>7.7207445816279992E-7</v>
      </c>
    </row>
    <row r="199" spans="3:8" x14ac:dyDescent="0.25">
      <c r="C199" s="12"/>
      <c r="D199" s="23" t="s">
        <v>195</v>
      </c>
      <c r="E199" s="26">
        <v>0</v>
      </c>
      <c r="F199" s="22">
        <v>120</v>
      </c>
      <c r="G199" s="25">
        <f t="shared" si="11"/>
        <v>120</v>
      </c>
      <c r="H199" s="25">
        <f t="shared" si="12"/>
        <v>1.9712539357348082E-6</v>
      </c>
    </row>
    <row r="200" spans="3:8" x14ac:dyDescent="0.25">
      <c r="C200" s="12"/>
      <c r="D200" s="23" t="s">
        <v>196</v>
      </c>
      <c r="E200" s="22">
        <v>262785</v>
      </c>
      <c r="F200" s="22">
        <v>285768</v>
      </c>
      <c r="G200" s="25">
        <f t="shared" si="11"/>
        <v>22983</v>
      </c>
      <c r="H200" s="25">
        <f t="shared" si="12"/>
        <v>3.7754441004160918E-4</v>
      </c>
    </row>
    <row r="201" spans="3:8" x14ac:dyDescent="0.25">
      <c r="C201" s="12"/>
      <c r="D201" s="23" t="s">
        <v>197</v>
      </c>
      <c r="E201" s="22">
        <v>75064</v>
      </c>
      <c r="F201" s="22">
        <v>124444</v>
      </c>
      <c r="G201" s="25">
        <f t="shared" si="11"/>
        <v>49380</v>
      </c>
      <c r="H201" s="25">
        <f t="shared" si="12"/>
        <v>8.1117099455487352E-4</v>
      </c>
    </row>
    <row r="202" spans="3:8" x14ac:dyDescent="0.25">
      <c r="C202" s="12"/>
      <c r="D202" s="23" t="s">
        <v>198</v>
      </c>
      <c r="E202" s="22">
        <v>1315616</v>
      </c>
      <c r="F202" s="22">
        <v>2580288</v>
      </c>
      <c r="G202" s="25">
        <f t="shared" si="11"/>
        <v>1264672</v>
      </c>
      <c r="H202" s="25">
        <f t="shared" si="12"/>
        <v>2.0774913811780097E-2</v>
      </c>
    </row>
    <row r="203" spans="3:8" x14ac:dyDescent="0.25">
      <c r="C203" s="12"/>
      <c r="D203" s="23" t="s">
        <v>199</v>
      </c>
      <c r="E203" s="22">
        <v>613007</v>
      </c>
      <c r="F203" s="22">
        <v>1080633</v>
      </c>
      <c r="G203" s="25">
        <f t="shared" si="11"/>
        <v>467626</v>
      </c>
      <c r="H203" s="25">
        <f t="shared" si="12"/>
        <v>7.6817466079327134E-3</v>
      </c>
    </row>
    <row r="204" spans="3:8" x14ac:dyDescent="0.25">
      <c r="C204" s="12"/>
      <c r="D204" s="23" t="s">
        <v>200</v>
      </c>
      <c r="E204" s="22">
        <v>138415</v>
      </c>
      <c r="F204" s="22">
        <v>1370999</v>
      </c>
      <c r="G204" s="25">
        <f t="shared" si="11"/>
        <v>1232584</v>
      </c>
      <c r="H204" s="25">
        <f t="shared" si="12"/>
        <v>2.0247800509364609E-2</v>
      </c>
    </row>
    <row r="205" spans="3:8" ht="15.75" customHeight="1" x14ac:dyDescent="0.25">
      <c r="C205" s="12"/>
      <c r="D205" s="23" t="s">
        <v>201</v>
      </c>
      <c r="E205" s="22">
        <v>86275</v>
      </c>
      <c r="F205" s="22">
        <v>947992</v>
      </c>
      <c r="G205" s="25">
        <f t="shared" si="11"/>
        <v>861717</v>
      </c>
      <c r="H205" s="25">
        <f t="shared" si="12"/>
        <v>1.4155525231163266E-2</v>
      </c>
    </row>
    <row r="206" spans="3:8" ht="15" customHeight="1" x14ac:dyDescent="0.25">
      <c r="C206" s="12"/>
      <c r="D206" s="23" t="s">
        <v>202</v>
      </c>
      <c r="E206" s="22">
        <v>2635</v>
      </c>
      <c r="F206" s="22">
        <v>364</v>
      </c>
      <c r="G206" s="25">
        <f t="shared" si="11"/>
        <v>-2271</v>
      </c>
      <c r="H206" s="25">
        <f t="shared" si="12"/>
        <v>-3.7305980733781251E-5</v>
      </c>
    </row>
    <row r="207" spans="3:8" ht="15" customHeight="1" x14ac:dyDescent="0.25">
      <c r="C207" s="12"/>
      <c r="D207" s="23" t="s">
        <v>203</v>
      </c>
      <c r="E207" s="26">
        <v>0</v>
      </c>
      <c r="F207" s="22">
        <v>438</v>
      </c>
      <c r="G207" s="25">
        <f t="shared" si="11"/>
        <v>438</v>
      </c>
      <c r="H207" s="25">
        <f t="shared" si="12"/>
        <v>7.1950768654320514E-6</v>
      </c>
    </row>
    <row r="208" spans="3:8" ht="15" customHeight="1" x14ac:dyDescent="0.25">
      <c r="C208" s="12"/>
      <c r="D208" s="23" t="s">
        <v>204</v>
      </c>
      <c r="E208" s="22">
        <v>1564</v>
      </c>
      <c r="F208" s="26">
        <v>0</v>
      </c>
      <c r="G208" s="25">
        <f t="shared" si="11"/>
        <v>-1564</v>
      </c>
      <c r="H208" s="25">
        <f t="shared" si="12"/>
        <v>-2.5692009629077003E-5</v>
      </c>
    </row>
    <row r="209" spans="3:8" x14ac:dyDescent="0.25">
      <c r="C209" s="12"/>
      <c r="D209" s="23" t="s">
        <v>205</v>
      </c>
      <c r="E209" s="26">
        <v>0</v>
      </c>
      <c r="F209" s="22">
        <v>32741</v>
      </c>
      <c r="G209" s="25">
        <f t="shared" si="11"/>
        <v>32741</v>
      </c>
      <c r="H209" s="25">
        <f>G209/$G$9*100</f>
        <v>5.3784020924911135E-4</v>
      </c>
    </row>
    <row r="210" spans="3:8" x14ac:dyDescent="0.25">
      <c r="C210" s="12"/>
      <c r="D210" s="23" t="s">
        <v>206</v>
      </c>
      <c r="E210" s="26">
        <v>0</v>
      </c>
      <c r="F210" s="22">
        <v>735</v>
      </c>
      <c r="G210" s="25">
        <f t="shared" si="11"/>
        <v>735</v>
      </c>
      <c r="H210" s="25">
        <f t="shared" si="12"/>
        <v>1.2073930356375701E-5</v>
      </c>
    </row>
    <row r="211" spans="3:8" ht="17.25" customHeight="1" x14ac:dyDescent="0.25">
      <c r="C211" s="12"/>
      <c r="D211" s="23" t="s">
        <v>207</v>
      </c>
      <c r="E211" s="22">
        <v>41134</v>
      </c>
      <c r="F211" s="22">
        <v>67680</v>
      </c>
      <c r="G211" s="25">
        <f t="shared" si="11"/>
        <v>26546</v>
      </c>
      <c r="H211" s="25">
        <f t="shared" si="12"/>
        <v>4.3607422481680189E-4</v>
      </c>
    </row>
    <row r="212" spans="3:8" x14ac:dyDescent="0.25">
      <c r="C212" s="12"/>
      <c r="D212" s="23" t="s">
        <v>208</v>
      </c>
      <c r="E212" s="22">
        <v>117926</v>
      </c>
      <c r="F212" s="22">
        <v>80636</v>
      </c>
      <c r="G212" s="25">
        <f t="shared" si="11"/>
        <v>-37290</v>
      </c>
      <c r="H212" s="25">
        <f t="shared" si="12"/>
        <v>-6.1256716052959163E-4</v>
      </c>
    </row>
    <row r="213" spans="3:8" x14ac:dyDescent="0.25">
      <c r="C213" s="12"/>
      <c r="D213" s="23" t="s">
        <v>209</v>
      </c>
      <c r="E213" s="22">
        <v>14210</v>
      </c>
      <c r="F213" s="22">
        <v>10778</v>
      </c>
      <c r="G213" s="25">
        <f t="shared" ref="G213:G226" si="13">F213-E213</f>
        <v>-3432</v>
      </c>
      <c r="H213" s="25">
        <f t="shared" si="12"/>
        <v>-5.6377862562015512E-5</v>
      </c>
    </row>
    <row r="214" spans="3:8" x14ac:dyDescent="0.25">
      <c r="C214" s="12"/>
      <c r="D214" s="23" t="s">
        <v>210</v>
      </c>
      <c r="E214" s="26">
        <v>0</v>
      </c>
      <c r="F214" s="22">
        <v>4008</v>
      </c>
      <c r="G214" s="25">
        <f t="shared" si="13"/>
        <v>4008</v>
      </c>
      <c r="H214" s="25">
        <f t="shared" si="12"/>
        <v>6.5839881453542593E-5</v>
      </c>
    </row>
    <row r="215" spans="3:8" x14ac:dyDescent="0.25">
      <c r="C215" s="12"/>
      <c r="D215" s="23" t="s">
        <v>211</v>
      </c>
      <c r="E215" s="26">
        <v>0</v>
      </c>
      <c r="F215" s="22">
        <v>1368</v>
      </c>
      <c r="G215" s="25">
        <f t="shared" si="13"/>
        <v>1368</v>
      </c>
      <c r="H215" s="25">
        <f t="shared" si="12"/>
        <v>2.2472294867376817E-5</v>
      </c>
    </row>
    <row r="216" spans="3:8" x14ac:dyDescent="0.25">
      <c r="C216" s="12"/>
      <c r="D216" s="23" t="s">
        <v>212</v>
      </c>
      <c r="E216" s="22">
        <v>233721</v>
      </c>
      <c r="F216" s="22">
        <v>182620</v>
      </c>
      <c r="G216" s="25">
        <f t="shared" si="13"/>
        <v>-51101</v>
      </c>
      <c r="H216" s="25">
        <f t="shared" si="12"/>
        <v>-8.3944206141653703E-4</v>
      </c>
    </row>
    <row r="217" spans="3:8" x14ac:dyDescent="0.25">
      <c r="C217" s="12"/>
      <c r="D217" s="23" t="s">
        <v>213</v>
      </c>
      <c r="E217" s="22">
        <v>64940</v>
      </c>
      <c r="F217" s="22">
        <v>84875</v>
      </c>
      <c r="G217" s="25">
        <f t="shared" si="13"/>
        <v>19935</v>
      </c>
      <c r="H217" s="25">
        <f t="shared" si="12"/>
        <v>3.2747456007394503E-4</v>
      </c>
    </row>
    <row r="218" spans="3:8" x14ac:dyDescent="0.25">
      <c r="C218" s="12"/>
      <c r="D218" s="23" t="s">
        <v>214</v>
      </c>
      <c r="E218" s="22">
        <v>2689463</v>
      </c>
      <c r="F218" s="22">
        <v>3831371</v>
      </c>
      <c r="G218" s="25">
        <f t="shared" si="13"/>
        <v>1141908</v>
      </c>
      <c r="H218" s="25">
        <f t="shared" si="12"/>
        <v>1.8758255327058864E-2</v>
      </c>
    </row>
    <row r="219" spans="3:8" x14ac:dyDescent="0.25">
      <c r="C219" s="12"/>
      <c r="D219" s="23" t="s">
        <v>215</v>
      </c>
      <c r="E219" s="22">
        <v>6644</v>
      </c>
      <c r="F219" s="22">
        <v>11446</v>
      </c>
      <c r="G219" s="25">
        <f>F219-E219</f>
        <v>4802</v>
      </c>
      <c r="H219" s="25">
        <f t="shared" si="12"/>
        <v>7.8883011661654576E-5</v>
      </c>
    </row>
    <row r="220" spans="3:8" ht="15" customHeight="1" x14ac:dyDescent="0.25">
      <c r="C220" s="12"/>
      <c r="D220" s="23" t="s">
        <v>216</v>
      </c>
      <c r="E220" s="22">
        <v>4072</v>
      </c>
      <c r="F220" s="22">
        <v>9314</v>
      </c>
      <c r="G220" s="25">
        <f t="shared" si="13"/>
        <v>5242</v>
      </c>
      <c r="H220" s="25">
        <f t="shared" si="12"/>
        <v>8.6110942759348873E-5</v>
      </c>
    </row>
    <row r="221" spans="3:8" ht="13.5" customHeight="1" x14ac:dyDescent="0.25">
      <c r="C221" s="12"/>
      <c r="D221" s="23" t="s">
        <v>217</v>
      </c>
      <c r="E221" s="22">
        <v>228524</v>
      </c>
      <c r="F221" s="22">
        <v>170052</v>
      </c>
      <c r="G221" s="25">
        <f t="shared" si="13"/>
        <v>-58472</v>
      </c>
      <c r="H221" s="25">
        <f t="shared" si="12"/>
        <v>-9.6052633441904753E-4</v>
      </c>
    </row>
    <row r="222" spans="3:8" x14ac:dyDescent="0.25">
      <c r="C222" s="12"/>
      <c r="D222" s="23" t="s">
        <v>218</v>
      </c>
      <c r="E222" s="22">
        <v>204755</v>
      </c>
      <c r="F222" s="22">
        <v>410356</v>
      </c>
      <c r="G222" s="25">
        <f t="shared" si="13"/>
        <v>205601</v>
      </c>
      <c r="H222" s="25">
        <f t="shared" si="12"/>
        <v>3.3774315036751027E-3</v>
      </c>
    </row>
    <row r="223" spans="3:8" x14ac:dyDescent="0.25">
      <c r="C223" s="12"/>
      <c r="D223" s="23" t="s">
        <v>219</v>
      </c>
      <c r="E223" s="22">
        <v>9117</v>
      </c>
      <c r="F223" s="22">
        <v>9050</v>
      </c>
      <c r="G223" s="25">
        <f t="shared" si="13"/>
        <v>-67</v>
      </c>
      <c r="H223" s="25">
        <f t="shared" si="12"/>
        <v>-1.1006167807852681E-6</v>
      </c>
    </row>
    <row r="224" spans="3:8" x14ac:dyDescent="0.25">
      <c r="C224" s="12"/>
      <c r="D224" s="23" t="s">
        <v>220</v>
      </c>
      <c r="E224" s="22">
        <v>31372</v>
      </c>
      <c r="F224" s="22">
        <v>18847</v>
      </c>
      <c r="G224" s="25">
        <f t="shared" si="13"/>
        <v>-12525</v>
      </c>
      <c r="H224" s="25">
        <f t="shared" si="12"/>
        <v>-2.0574962954232062E-4</v>
      </c>
    </row>
    <row r="225" spans="3:8" x14ac:dyDescent="0.25">
      <c r="C225" s="12"/>
      <c r="D225" s="23" t="s">
        <v>221</v>
      </c>
      <c r="E225" s="22">
        <v>79454</v>
      </c>
      <c r="F225" s="22">
        <v>60186</v>
      </c>
      <c r="G225" s="25">
        <f t="shared" si="13"/>
        <v>-19268</v>
      </c>
      <c r="H225" s="25">
        <f t="shared" si="12"/>
        <v>-3.1651767361448569E-4</v>
      </c>
    </row>
    <row r="226" spans="3:8" ht="24" customHeight="1" x14ac:dyDescent="0.25">
      <c r="C226" s="13"/>
      <c r="D226" s="38" t="s">
        <v>222</v>
      </c>
      <c r="E226" s="39">
        <f>SUM(E227)</f>
        <v>463749</v>
      </c>
      <c r="F226" s="41">
        <f>SUM(F227)</f>
        <v>649442</v>
      </c>
      <c r="G226" s="41">
        <f t="shared" si="13"/>
        <v>185693</v>
      </c>
      <c r="H226" s="41">
        <f t="shared" si="12"/>
        <v>3.0504004757366979E-3</v>
      </c>
    </row>
    <row r="227" spans="3:8" ht="27.75" customHeight="1" x14ac:dyDescent="0.25">
      <c r="D227" s="23" t="s">
        <v>223</v>
      </c>
      <c r="E227" s="22">
        <v>463749</v>
      </c>
      <c r="F227" s="22">
        <v>649442</v>
      </c>
      <c r="G227" s="25">
        <f>F227-E227</f>
        <v>185693</v>
      </c>
      <c r="H227" s="25">
        <f t="shared" si="12"/>
        <v>3.0504004757366979E-3</v>
      </c>
    </row>
    <row r="228" spans="3:8" ht="24" customHeight="1" x14ac:dyDescent="0.25">
      <c r="D228" s="38" t="s">
        <v>224</v>
      </c>
      <c r="E228" s="39">
        <f>E229+E246+E253+E275+E288+E297</f>
        <v>60631407</v>
      </c>
      <c r="F228" s="41">
        <f>F229+F246+F253+F275+F288+F297</f>
        <v>102843994.73999999</v>
      </c>
      <c r="G228" s="41">
        <f>F228-E228</f>
        <v>42212587.739999995</v>
      </c>
      <c r="H228" s="41">
        <f t="shared" ref="H228:H291" si="14">G228/$G$9*100</f>
        <v>0.69343108100021589</v>
      </c>
    </row>
    <row r="229" spans="3:8" ht="24" customHeight="1" x14ac:dyDescent="0.25">
      <c r="D229" s="38" t="s">
        <v>225</v>
      </c>
      <c r="E229" s="39">
        <f>SUM(E230:E245)</f>
        <v>1546787</v>
      </c>
      <c r="F229" s="41">
        <f>SUM(F230:F245)</f>
        <v>1110149.06</v>
      </c>
      <c r="G229" s="41">
        <f>F229-E229</f>
        <v>-436637.93999999994</v>
      </c>
      <c r="H229" s="41">
        <f t="shared" si="14"/>
        <v>-7.172702147634491E-3</v>
      </c>
    </row>
    <row r="230" spans="3:8" x14ac:dyDescent="0.25">
      <c r="D230" s="23" t="s">
        <v>226</v>
      </c>
      <c r="E230" s="26">
        <v>0</v>
      </c>
      <c r="F230" s="22">
        <v>6131</v>
      </c>
      <c r="G230" s="25">
        <f>F230-E230</f>
        <v>6131</v>
      </c>
      <c r="H230" s="25">
        <f t="shared" si="14"/>
        <v>1.0071464899991758E-4</v>
      </c>
    </row>
    <row r="231" spans="3:8" x14ac:dyDescent="0.25">
      <c r="D231" s="23" t="s">
        <v>227</v>
      </c>
      <c r="E231" s="22">
        <v>23051</v>
      </c>
      <c r="F231" s="22">
        <v>67487</v>
      </c>
      <c r="G231" s="25">
        <f t="shared" ref="G231:G241" si="15">F231-E231</f>
        <v>44436</v>
      </c>
      <c r="H231" s="25">
        <f t="shared" si="14"/>
        <v>7.299553324025996E-4</v>
      </c>
    </row>
    <row r="232" spans="3:8" x14ac:dyDescent="0.25">
      <c r="D232" s="23" t="s">
        <v>228</v>
      </c>
      <c r="E232" s="22">
        <v>71942</v>
      </c>
      <c r="F232" s="22">
        <v>454174</v>
      </c>
      <c r="G232" s="25">
        <f t="shared" si="15"/>
        <v>382232</v>
      </c>
      <c r="H232" s="25">
        <f t="shared" si="14"/>
        <v>6.2789694530315607E-3</v>
      </c>
    </row>
    <row r="233" spans="3:8" x14ac:dyDescent="0.25">
      <c r="D233" s="23" t="s">
        <v>229</v>
      </c>
      <c r="E233" s="22">
        <v>4190</v>
      </c>
      <c r="F233" s="22">
        <v>35349</v>
      </c>
      <c r="G233" s="25">
        <f t="shared" si="15"/>
        <v>31159</v>
      </c>
      <c r="H233" s="25">
        <f t="shared" si="14"/>
        <v>5.1185251152967412E-4</v>
      </c>
    </row>
    <row r="234" spans="3:8" x14ac:dyDescent="0.25">
      <c r="D234" s="23" t="s">
        <v>230</v>
      </c>
      <c r="E234" s="22">
        <v>7662</v>
      </c>
      <c r="F234" s="22">
        <v>5876</v>
      </c>
      <c r="G234" s="25">
        <f t="shared" si="15"/>
        <v>-1786</v>
      </c>
      <c r="H234" s="25">
        <f t="shared" si="14"/>
        <v>-2.9338829410186398E-5</v>
      </c>
    </row>
    <row r="235" spans="3:8" x14ac:dyDescent="0.25">
      <c r="D235" s="23" t="s">
        <v>231</v>
      </c>
      <c r="E235" s="22">
        <v>45636</v>
      </c>
      <c r="F235" s="22">
        <v>35252</v>
      </c>
      <c r="G235" s="25">
        <f t="shared" si="15"/>
        <v>-10384</v>
      </c>
      <c r="H235" s="25">
        <f t="shared" si="14"/>
        <v>-1.7057917390558543E-4</v>
      </c>
    </row>
    <row r="236" spans="3:8" x14ac:dyDescent="0.25">
      <c r="D236" s="23" t="s">
        <v>232</v>
      </c>
      <c r="E236" s="22">
        <v>61291</v>
      </c>
      <c r="F236" s="22">
        <v>36154</v>
      </c>
      <c r="G236" s="25">
        <f t="shared" si="15"/>
        <v>-25137</v>
      </c>
      <c r="H236" s="25">
        <f t="shared" si="14"/>
        <v>-4.1292841818804898E-4</v>
      </c>
    </row>
    <row r="237" spans="3:8" x14ac:dyDescent="0.25">
      <c r="D237" s="23" t="s">
        <v>233</v>
      </c>
      <c r="E237" s="22">
        <v>19330</v>
      </c>
      <c r="F237" s="22">
        <v>14823</v>
      </c>
      <c r="G237" s="25">
        <f t="shared" si="15"/>
        <v>-4507</v>
      </c>
      <c r="H237" s="25">
        <f t="shared" si="14"/>
        <v>-7.4037012402973176E-5</v>
      </c>
    </row>
    <row r="238" spans="3:8" x14ac:dyDescent="0.25">
      <c r="D238" s="23" t="s">
        <v>234</v>
      </c>
      <c r="E238" s="22">
        <v>4190</v>
      </c>
      <c r="F238" s="22">
        <v>14997</v>
      </c>
      <c r="G238" s="25">
        <f t="shared" si="15"/>
        <v>10807</v>
      </c>
      <c r="H238" s="25">
        <f t="shared" si="14"/>
        <v>1.7752784402905061E-4</v>
      </c>
    </row>
    <row r="239" spans="3:8" x14ac:dyDescent="0.25">
      <c r="D239" s="23" t="s">
        <v>235</v>
      </c>
      <c r="E239" s="22">
        <v>649816</v>
      </c>
      <c r="F239" s="22">
        <v>185536</v>
      </c>
      <c r="G239" s="25">
        <f>F239-E239</f>
        <v>-464280</v>
      </c>
      <c r="H239" s="25">
        <f t="shared" si="14"/>
        <v>-7.6267814773579735E-3</v>
      </c>
    </row>
    <row r="240" spans="3:8" x14ac:dyDescent="0.25">
      <c r="D240" s="23" t="s">
        <v>236</v>
      </c>
      <c r="E240" s="22">
        <v>16586</v>
      </c>
      <c r="F240" s="22">
        <v>28186</v>
      </c>
      <c r="G240" s="25">
        <f t="shared" si="15"/>
        <v>11600</v>
      </c>
      <c r="H240" s="25">
        <f t="shared" si="14"/>
        <v>1.9055454712103148E-4</v>
      </c>
    </row>
    <row r="241" spans="2:8" x14ac:dyDescent="0.25">
      <c r="D241" s="23" t="s">
        <v>237</v>
      </c>
      <c r="E241" s="22">
        <v>770</v>
      </c>
      <c r="F241" s="22">
        <v>10620</v>
      </c>
      <c r="G241" s="25">
        <f t="shared" si="15"/>
        <v>9850</v>
      </c>
      <c r="H241" s="25">
        <f t="shared" si="14"/>
        <v>1.6180709389156551E-4</v>
      </c>
    </row>
    <row r="242" spans="2:8" x14ac:dyDescent="0.25">
      <c r="D242" s="23" t="s">
        <v>238</v>
      </c>
      <c r="E242" s="22">
        <v>166006</v>
      </c>
      <c r="F242" s="22">
        <v>74422</v>
      </c>
      <c r="G242" s="25">
        <f>F242-E242</f>
        <v>-91584</v>
      </c>
      <c r="H242" s="25">
        <f t="shared" si="14"/>
        <v>-1.5044610037528057E-3</v>
      </c>
    </row>
    <row r="243" spans="2:8" ht="29.25" customHeight="1" x14ac:dyDescent="0.25">
      <c r="D243" s="23" t="s">
        <v>239</v>
      </c>
      <c r="E243" s="22">
        <v>347</v>
      </c>
      <c r="F243" s="26">
        <v>0</v>
      </c>
      <c r="G243" s="25">
        <f t="shared" ref="G243:G245" si="16">F243-E243</f>
        <v>-347</v>
      </c>
      <c r="H243" s="25">
        <f t="shared" si="14"/>
        <v>-5.7002092974998208E-6</v>
      </c>
    </row>
    <row r="244" spans="2:8" x14ac:dyDescent="0.25">
      <c r="D244" s="23" t="s">
        <v>240</v>
      </c>
      <c r="E244" s="22">
        <v>347</v>
      </c>
      <c r="F244" s="22">
        <v>3717</v>
      </c>
      <c r="G244" s="25">
        <f t="shared" si="16"/>
        <v>3370</v>
      </c>
      <c r="H244" s="25">
        <f t="shared" si="14"/>
        <v>5.5359381361885867E-5</v>
      </c>
    </row>
    <row r="245" spans="2:8" x14ac:dyDescent="0.25">
      <c r="B245" s="14"/>
      <c r="D245" s="23" t="s">
        <v>241</v>
      </c>
      <c r="E245" s="22">
        <v>475623</v>
      </c>
      <c r="F245" s="22">
        <v>137425.06</v>
      </c>
      <c r="G245" s="25">
        <f t="shared" si="16"/>
        <v>-338197.94</v>
      </c>
      <c r="H245" s="25">
        <f t="shared" si="14"/>
        <v>-5.5556168356867049E-3</v>
      </c>
    </row>
    <row r="246" spans="2:8" ht="24" customHeight="1" x14ac:dyDescent="0.25">
      <c r="D246" s="38" t="s">
        <v>242</v>
      </c>
      <c r="E246" s="39">
        <f>SUM(E247:E252)</f>
        <v>5982849</v>
      </c>
      <c r="F246" s="41">
        <f>SUM(F247:F252)</f>
        <v>10945554.02</v>
      </c>
      <c r="G246" s="41">
        <f>F246-E246</f>
        <v>4962705.0199999996</v>
      </c>
      <c r="H246" s="41">
        <f t="shared" si="14"/>
        <v>8.1522931688049083E-2</v>
      </c>
    </row>
    <row r="247" spans="2:8" x14ac:dyDescent="0.25">
      <c r="D247" s="23" t="s">
        <v>243</v>
      </c>
      <c r="E247" s="22">
        <v>156988</v>
      </c>
      <c r="F247" s="22">
        <v>265800</v>
      </c>
      <c r="G247" s="25">
        <f>F247-E247</f>
        <v>108812</v>
      </c>
      <c r="H247" s="25">
        <f t="shared" si="14"/>
        <v>1.7874673604597999E-3</v>
      </c>
    </row>
    <row r="248" spans="2:8" ht="24.75" customHeight="1" x14ac:dyDescent="0.25">
      <c r="D248" s="23" t="s">
        <v>244</v>
      </c>
      <c r="E248" s="22">
        <v>1315</v>
      </c>
      <c r="F248" s="22">
        <v>2162</v>
      </c>
      <c r="G248" s="25">
        <f t="shared" ref="G248:G251" si="17">F248-E248</f>
        <v>847</v>
      </c>
      <c r="H248" s="25">
        <f t="shared" si="14"/>
        <v>1.3913767363061522E-5</v>
      </c>
    </row>
    <row r="249" spans="2:8" ht="24.75" customHeight="1" x14ac:dyDescent="0.25">
      <c r="D249" s="23" t="s">
        <v>245</v>
      </c>
      <c r="E249" s="22">
        <v>3063</v>
      </c>
      <c r="F249" s="22">
        <v>8759.02</v>
      </c>
      <c r="G249" s="25">
        <f t="shared" si="17"/>
        <v>5696.02</v>
      </c>
      <c r="H249" s="25">
        <f t="shared" si="14"/>
        <v>9.3569182025201537E-5</v>
      </c>
    </row>
    <row r="250" spans="2:8" x14ac:dyDescent="0.25">
      <c r="D250" s="23" t="s">
        <v>246</v>
      </c>
      <c r="E250" s="22">
        <v>1684841</v>
      </c>
      <c r="F250" s="22">
        <v>3319904</v>
      </c>
      <c r="G250" s="25">
        <f t="shared" si="17"/>
        <v>1635063</v>
      </c>
      <c r="H250" s="25">
        <f t="shared" si="14"/>
        <v>2.6859369782703021E-2</v>
      </c>
    </row>
    <row r="251" spans="2:8" x14ac:dyDescent="0.25">
      <c r="D251" s="23" t="s">
        <v>247</v>
      </c>
      <c r="E251" s="22">
        <v>4134447</v>
      </c>
      <c r="F251" s="22">
        <v>7348612</v>
      </c>
      <c r="G251" s="25">
        <f t="shared" si="17"/>
        <v>3214165</v>
      </c>
      <c r="H251" s="25">
        <f t="shared" si="14"/>
        <v>5.279946171959226E-2</v>
      </c>
    </row>
    <row r="252" spans="2:8" x14ac:dyDescent="0.25">
      <c r="D252" s="23" t="s">
        <v>248</v>
      </c>
      <c r="E252" s="22">
        <v>2195</v>
      </c>
      <c r="F252" s="22">
        <v>317</v>
      </c>
      <c r="G252" s="25">
        <f>F252-E252</f>
        <v>-1878</v>
      </c>
      <c r="H252" s="25">
        <f t="shared" si="14"/>
        <v>-3.0850124094249753E-5</v>
      </c>
    </row>
    <row r="253" spans="2:8" ht="24" customHeight="1" x14ac:dyDescent="0.25">
      <c r="D253" s="38" t="s">
        <v>249</v>
      </c>
      <c r="E253" s="39">
        <f>SUM(E254:E274)</f>
        <v>48888236</v>
      </c>
      <c r="F253" s="41">
        <f>SUM(F254:F274)</f>
        <v>53457120.030000001</v>
      </c>
      <c r="G253" s="41">
        <f>F253-E253</f>
        <v>4568884.0300000012</v>
      </c>
      <c r="H253" s="41">
        <f t="shared" si="14"/>
        <v>7.5053588550445124E-2</v>
      </c>
    </row>
    <row r="254" spans="2:8" x14ac:dyDescent="0.25">
      <c r="C254" s="15"/>
      <c r="D254" s="23" t="s">
        <v>250</v>
      </c>
      <c r="E254" s="22">
        <v>21218</v>
      </c>
      <c r="F254" s="22">
        <v>10419</v>
      </c>
      <c r="G254" s="25">
        <f>F254-E254</f>
        <v>-10799</v>
      </c>
      <c r="H254" s="25">
        <f t="shared" si="14"/>
        <v>-1.7739642710000163E-4</v>
      </c>
    </row>
    <row r="255" spans="2:8" x14ac:dyDescent="0.25">
      <c r="C255" s="15"/>
      <c r="D255" s="23" t="s">
        <v>251</v>
      </c>
      <c r="E255" s="22">
        <v>506433</v>
      </c>
      <c r="F255" s="22">
        <v>493966.5</v>
      </c>
      <c r="G255" s="25">
        <f t="shared" ref="G255:G275" si="18">F255-E255</f>
        <v>-12466.5</v>
      </c>
      <c r="H255" s="25">
        <f t="shared" si="14"/>
        <v>-2.0478864324864992E-4</v>
      </c>
    </row>
    <row r="256" spans="2:8" x14ac:dyDescent="0.25">
      <c r="D256" s="23" t="s">
        <v>252</v>
      </c>
      <c r="E256" s="22">
        <v>55195</v>
      </c>
      <c r="F256" s="22">
        <v>22925</v>
      </c>
      <c r="G256" s="25">
        <f t="shared" si="18"/>
        <v>-32270</v>
      </c>
      <c r="H256" s="25">
        <f t="shared" si="14"/>
        <v>-5.301030375513523E-4</v>
      </c>
    </row>
    <row r="257" spans="3:8" x14ac:dyDescent="0.25">
      <c r="C257" s="15"/>
      <c r="D257" s="23" t="s">
        <v>253</v>
      </c>
      <c r="E257" s="22">
        <v>14715</v>
      </c>
      <c r="F257" s="22">
        <v>21296.43</v>
      </c>
      <c r="G257" s="25">
        <f t="shared" si="18"/>
        <v>6581.43</v>
      </c>
      <c r="H257" s="25">
        <f t="shared" si="14"/>
        <v>1.081139149188595E-4</v>
      </c>
    </row>
    <row r="258" spans="3:8" x14ac:dyDescent="0.25">
      <c r="D258" s="23" t="s">
        <v>254</v>
      </c>
      <c r="E258" s="22">
        <v>5284868</v>
      </c>
      <c r="F258" s="22">
        <v>6195706.4000000004</v>
      </c>
      <c r="G258" s="25">
        <f t="shared" si="18"/>
        <v>910838.40000000037</v>
      </c>
      <c r="H258" s="25">
        <f t="shared" si="14"/>
        <v>1.4962448173486636E-2</v>
      </c>
    </row>
    <row r="259" spans="3:8" x14ac:dyDescent="0.25">
      <c r="D259" s="23" t="s">
        <v>255</v>
      </c>
      <c r="E259" s="22">
        <v>73040</v>
      </c>
      <c r="F259" s="22">
        <v>69606</v>
      </c>
      <c r="G259" s="25">
        <f t="shared" si="18"/>
        <v>-3434</v>
      </c>
      <c r="H259" s="25">
        <f t="shared" si="14"/>
        <v>-5.6410716794277759E-5</v>
      </c>
    </row>
    <row r="260" spans="3:8" x14ac:dyDescent="0.25">
      <c r="D260" s="23" t="s">
        <v>256</v>
      </c>
      <c r="E260" s="22">
        <v>3469695</v>
      </c>
      <c r="F260" s="22">
        <v>3262903</v>
      </c>
      <c r="G260" s="25">
        <f t="shared" si="18"/>
        <v>-206792</v>
      </c>
      <c r="H260" s="25">
        <f t="shared" si="14"/>
        <v>-3.3969961989872709E-3</v>
      </c>
    </row>
    <row r="261" spans="3:8" x14ac:dyDescent="0.25">
      <c r="D261" s="23" t="s">
        <v>257</v>
      </c>
      <c r="E261" s="22">
        <v>1215802</v>
      </c>
      <c r="F261" s="22">
        <v>1716553.2</v>
      </c>
      <c r="G261" s="25">
        <f t="shared" si="18"/>
        <v>500751.19999999995</v>
      </c>
      <c r="H261" s="25">
        <f t="shared" si="14"/>
        <v>8.225898115199401E-3</v>
      </c>
    </row>
    <row r="262" spans="3:8" x14ac:dyDescent="0.25">
      <c r="D262" s="23" t="s">
        <v>258</v>
      </c>
      <c r="E262" s="22">
        <v>382256</v>
      </c>
      <c r="F262" s="22">
        <v>477350</v>
      </c>
      <c r="G262" s="25">
        <f t="shared" si="18"/>
        <v>95094</v>
      </c>
      <c r="H262" s="25">
        <f t="shared" si="14"/>
        <v>1.5621201813730489E-3</v>
      </c>
    </row>
    <row r="263" spans="3:8" x14ac:dyDescent="0.25">
      <c r="D263" s="23" t="s">
        <v>259</v>
      </c>
      <c r="E263" s="22">
        <v>30671451</v>
      </c>
      <c r="F263" s="22">
        <v>33246915</v>
      </c>
      <c r="G263" s="25">
        <f t="shared" si="18"/>
        <v>2575464</v>
      </c>
      <c r="H263" s="25">
        <f t="shared" si="14"/>
        <v>4.2307446219527603E-2</v>
      </c>
    </row>
    <row r="264" spans="3:8" x14ac:dyDescent="0.25">
      <c r="D264" s="23" t="s">
        <v>260</v>
      </c>
      <c r="E264" s="22">
        <v>31336</v>
      </c>
      <c r="F264" s="22">
        <v>18814</v>
      </c>
      <c r="G264" s="25">
        <f t="shared" si="18"/>
        <v>-12522</v>
      </c>
      <c r="H264" s="25">
        <f t="shared" si="14"/>
        <v>-2.0570034819392726E-4</v>
      </c>
    </row>
    <row r="265" spans="3:8" x14ac:dyDescent="0.25">
      <c r="D265" s="23" t="s">
        <v>261</v>
      </c>
      <c r="E265" s="22">
        <v>16475</v>
      </c>
      <c r="F265" s="22">
        <v>524</v>
      </c>
      <c r="G265" s="25">
        <f t="shared" si="18"/>
        <v>-15951</v>
      </c>
      <c r="H265" s="25">
        <f t="shared" si="14"/>
        <v>-2.6202892940754938E-4</v>
      </c>
    </row>
    <row r="266" spans="3:8" x14ac:dyDescent="0.25">
      <c r="D266" s="23" t="s">
        <v>262</v>
      </c>
      <c r="E266" s="26">
        <v>0</v>
      </c>
      <c r="F266" s="22">
        <v>3842</v>
      </c>
      <c r="G266" s="25">
        <f t="shared" si="18"/>
        <v>3842</v>
      </c>
      <c r="H266" s="25">
        <f t="shared" si="14"/>
        <v>6.3112980175776117E-5</v>
      </c>
    </row>
    <row r="267" spans="3:8" x14ac:dyDescent="0.25">
      <c r="D267" s="23" t="s">
        <v>263</v>
      </c>
      <c r="E267" s="22">
        <v>54902</v>
      </c>
      <c r="F267" s="22">
        <v>59014</v>
      </c>
      <c r="G267" s="25">
        <f t="shared" si="18"/>
        <v>4112</v>
      </c>
      <c r="H267" s="25">
        <f t="shared" si="14"/>
        <v>6.7548301531179431E-5</v>
      </c>
    </row>
    <row r="268" spans="3:8" x14ac:dyDescent="0.25">
      <c r="D268" s="23" t="s">
        <v>264</v>
      </c>
      <c r="E268" s="22">
        <v>12271</v>
      </c>
      <c r="F268" s="22">
        <v>18310</v>
      </c>
      <c r="G268" s="25">
        <f t="shared" si="18"/>
        <v>6039</v>
      </c>
      <c r="H268" s="25">
        <f t="shared" si="14"/>
        <v>9.9203354315854236E-5</v>
      </c>
    </row>
    <row r="269" spans="3:8" x14ac:dyDescent="0.25">
      <c r="D269" s="23" t="s">
        <v>265</v>
      </c>
      <c r="E269" s="22">
        <v>232268</v>
      </c>
      <c r="F269" s="22">
        <v>368970</v>
      </c>
      <c r="G269" s="25">
        <f t="shared" si="18"/>
        <v>136702</v>
      </c>
      <c r="H269" s="25">
        <f t="shared" si="14"/>
        <v>2.2456196293568313E-3</v>
      </c>
    </row>
    <row r="270" spans="3:8" x14ac:dyDescent="0.25">
      <c r="D270" s="23" t="s">
        <v>266</v>
      </c>
      <c r="E270" s="22">
        <v>457399</v>
      </c>
      <c r="F270" s="22">
        <v>511587</v>
      </c>
      <c r="G270" s="25">
        <f t="shared" si="18"/>
        <v>54188</v>
      </c>
      <c r="H270" s="25">
        <f t="shared" si="14"/>
        <v>8.9015256891331485E-4</v>
      </c>
    </row>
    <row r="271" spans="3:8" x14ac:dyDescent="0.25">
      <c r="D271" s="23" t="s">
        <v>267</v>
      </c>
      <c r="E271" s="22">
        <v>1559339</v>
      </c>
      <c r="F271" s="22">
        <v>1188890</v>
      </c>
      <c r="G271" s="25">
        <f t="shared" si="18"/>
        <v>-370449</v>
      </c>
      <c r="H271" s="25">
        <f t="shared" si="14"/>
        <v>-6.0854087436585337E-3</v>
      </c>
    </row>
    <row r="272" spans="3:8" x14ac:dyDescent="0.25">
      <c r="D272" s="23" t="s">
        <v>268</v>
      </c>
      <c r="E272" s="22">
        <v>4488772</v>
      </c>
      <c r="F272" s="22">
        <v>5435272</v>
      </c>
      <c r="G272" s="25">
        <f t="shared" si="18"/>
        <v>946500</v>
      </c>
      <c r="H272" s="25">
        <f t="shared" si="14"/>
        <v>1.55482654181083E-2</v>
      </c>
    </row>
    <row r="273" spans="4:8" x14ac:dyDescent="0.25">
      <c r="D273" s="23" t="s">
        <v>269</v>
      </c>
      <c r="E273" s="22">
        <v>340801</v>
      </c>
      <c r="F273" s="22">
        <v>333705.5</v>
      </c>
      <c r="G273" s="25">
        <f t="shared" si="18"/>
        <v>-7095.5</v>
      </c>
      <c r="H273" s="25">
        <f t="shared" si="14"/>
        <v>-1.1655860250838611E-4</v>
      </c>
    </row>
    <row r="274" spans="4:8" x14ac:dyDescent="0.25">
      <c r="D274" s="23" t="s">
        <v>270</v>
      </c>
      <c r="E274" s="26">
        <v>0</v>
      </c>
      <c r="F274" s="22">
        <v>551</v>
      </c>
      <c r="G274" s="25">
        <f t="shared" si="18"/>
        <v>551</v>
      </c>
      <c r="H274" s="25">
        <f t="shared" si="14"/>
        <v>9.0513409882489964E-6</v>
      </c>
    </row>
    <row r="275" spans="4:8" ht="24" customHeight="1" x14ac:dyDescent="0.25">
      <c r="D275" s="38" t="s">
        <v>271</v>
      </c>
      <c r="E275" s="39">
        <f>SUM(E276:E287)</f>
        <v>2448974</v>
      </c>
      <c r="F275" s="41">
        <f>SUM(F276:F287)</f>
        <v>2638052.58</v>
      </c>
      <c r="G275" s="41">
        <f t="shared" si="18"/>
        <v>189078.58000000007</v>
      </c>
      <c r="H275" s="41">
        <f t="shared" si="14"/>
        <v>3.1060157915679077E-3</v>
      </c>
    </row>
    <row r="276" spans="4:8" ht="18.75" customHeight="1" x14ac:dyDescent="0.25">
      <c r="D276" s="23" t="s">
        <v>272</v>
      </c>
      <c r="E276" s="25">
        <v>474707</v>
      </c>
      <c r="F276" s="22">
        <v>889616</v>
      </c>
      <c r="G276" s="25">
        <f>F276-E276</f>
        <v>414909</v>
      </c>
      <c r="H276" s="25">
        <f t="shared" si="14"/>
        <v>6.815758326848281E-3</v>
      </c>
    </row>
    <row r="277" spans="4:8" ht="18.75" customHeight="1" x14ac:dyDescent="0.25">
      <c r="D277" s="23" t="s">
        <v>273</v>
      </c>
      <c r="E277" s="26">
        <v>0</v>
      </c>
      <c r="F277" s="22">
        <v>18020</v>
      </c>
      <c r="G277" s="25">
        <f t="shared" ref="G277:G286" si="19">F277-E277</f>
        <v>18020</v>
      </c>
      <c r="H277" s="25">
        <f t="shared" si="14"/>
        <v>2.9601663268284374E-4</v>
      </c>
    </row>
    <row r="278" spans="4:8" ht="18.75" customHeight="1" x14ac:dyDescent="0.25">
      <c r="D278" s="23" t="s">
        <v>274</v>
      </c>
      <c r="E278" s="25">
        <v>1244784</v>
      </c>
      <c r="F278" s="22">
        <v>951257.48</v>
      </c>
      <c r="G278" s="25">
        <f t="shared" si="19"/>
        <v>-293526.52</v>
      </c>
      <c r="H278" s="25">
        <f t="shared" si="14"/>
        <v>-4.8217942316045167E-3</v>
      </c>
    </row>
    <row r="279" spans="4:8" ht="18.75" customHeight="1" x14ac:dyDescent="0.25">
      <c r="D279" s="23" t="s">
        <v>275</v>
      </c>
      <c r="E279" s="25">
        <v>677</v>
      </c>
      <c r="F279" s="26">
        <v>0</v>
      </c>
      <c r="G279" s="25">
        <f t="shared" si="19"/>
        <v>-677</v>
      </c>
      <c r="H279" s="25">
        <f t="shared" si="14"/>
        <v>-1.1121157620770544E-5</v>
      </c>
    </row>
    <row r="280" spans="4:8" ht="18.75" customHeight="1" x14ac:dyDescent="0.25">
      <c r="D280" s="23" t="s">
        <v>276</v>
      </c>
      <c r="E280" s="26">
        <v>0</v>
      </c>
      <c r="F280" s="22">
        <v>193</v>
      </c>
      <c r="G280" s="25">
        <f>F280-E280</f>
        <v>193</v>
      </c>
      <c r="H280" s="25">
        <f t="shared" si="14"/>
        <v>3.1704334133068167E-6</v>
      </c>
    </row>
    <row r="281" spans="4:8" ht="18.75" customHeight="1" x14ac:dyDescent="0.25">
      <c r="D281" s="23" t="s">
        <v>277</v>
      </c>
      <c r="E281" s="26">
        <v>0</v>
      </c>
      <c r="F281" s="22">
        <v>2886</v>
      </c>
      <c r="G281" s="25">
        <f>F281-E281</f>
        <v>2886</v>
      </c>
      <c r="H281" s="25">
        <f t="shared" si="14"/>
        <v>4.7408657154422138E-5</v>
      </c>
    </row>
    <row r="282" spans="4:8" ht="18.75" customHeight="1" x14ac:dyDescent="0.25">
      <c r="D282" s="23" t="s">
        <v>278</v>
      </c>
      <c r="E282" s="26">
        <v>0</v>
      </c>
      <c r="F282" s="22">
        <v>238</v>
      </c>
      <c r="G282" s="25">
        <f>F282-E282</f>
        <v>238</v>
      </c>
      <c r="H282" s="25">
        <f t="shared" si="14"/>
        <v>3.9096536392073698E-6</v>
      </c>
    </row>
    <row r="283" spans="4:8" ht="18.75" customHeight="1" x14ac:dyDescent="0.25">
      <c r="D283" s="23" t="s">
        <v>279</v>
      </c>
      <c r="E283" s="25">
        <v>190738</v>
      </c>
      <c r="F283" s="22">
        <v>165042</v>
      </c>
      <c r="G283" s="25">
        <f t="shared" si="19"/>
        <v>-25696</v>
      </c>
      <c r="H283" s="25">
        <f t="shared" si="14"/>
        <v>-4.2211117610534696E-4</v>
      </c>
    </row>
    <row r="284" spans="4:8" ht="30" customHeight="1" x14ac:dyDescent="0.25">
      <c r="D284" s="23" t="s">
        <v>280</v>
      </c>
      <c r="E284" s="25">
        <v>72869</v>
      </c>
      <c r="F284" s="22">
        <v>24566</v>
      </c>
      <c r="G284" s="25">
        <f t="shared" si="19"/>
        <v>-48303</v>
      </c>
      <c r="H284" s="25">
        <f t="shared" si="14"/>
        <v>-7.9347899048165375E-4</v>
      </c>
    </row>
    <row r="285" spans="4:8" ht="25.5" customHeight="1" x14ac:dyDescent="0.25">
      <c r="D285" s="23" t="s">
        <v>281</v>
      </c>
      <c r="E285" s="25">
        <v>36015</v>
      </c>
      <c r="F285" s="22">
        <v>12160</v>
      </c>
      <c r="G285" s="25">
        <f t="shared" si="19"/>
        <v>-23855</v>
      </c>
      <c r="H285" s="25">
        <f t="shared" si="14"/>
        <v>-3.9186885530794878E-4</v>
      </c>
    </row>
    <row r="286" spans="4:8" ht="30" customHeight="1" x14ac:dyDescent="0.25">
      <c r="D286" s="23" t="s">
        <v>282</v>
      </c>
      <c r="E286" s="25">
        <v>429184</v>
      </c>
      <c r="F286" s="22">
        <v>572823</v>
      </c>
      <c r="G286" s="25">
        <f t="shared" si="19"/>
        <v>143639</v>
      </c>
      <c r="H286" s="25">
        <f t="shared" si="14"/>
        <v>2.3595745339584345E-3</v>
      </c>
    </row>
    <row r="287" spans="4:8" ht="36" customHeight="1" x14ac:dyDescent="0.25">
      <c r="D287" s="23" t="s">
        <v>283</v>
      </c>
      <c r="E287" s="26">
        <v>0</v>
      </c>
      <c r="F287" s="22">
        <v>1251.0999999999999</v>
      </c>
      <c r="G287" s="25">
        <f>F287-E287</f>
        <v>1251.0999999999999</v>
      </c>
      <c r="H287" s="25">
        <f t="shared" si="14"/>
        <v>2.0551964991648489E-5</v>
      </c>
    </row>
    <row r="288" spans="4:8" ht="27" customHeight="1" x14ac:dyDescent="0.25">
      <c r="D288" s="38" t="s">
        <v>224</v>
      </c>
      <c r="E288" s="39">
        <f>SUM(E289:E296)</f>
        <v>1645602</v>
      </c>
      <c r="F288" s="41">
        <f>SUM(F289:F296)</f>
        <v>34648085.049999997</v>
      </c>
      <c r="G288" s="41">
        <f>F288-E288</f>
        <v>33002483.049999997</v>
      </c>
      <c r="H288" s="41">
        <f t="shared" si="14"/>
        <v>0.54213562167778162</v>
      </c>
    </row>
    <row r="289" spans="4:8" ht="16.5" customHeight="1" x14ac:dyDescent="0.25">
      <c r="D289" s="23" t="s">
        <v>284</v>
      </c>
      <c r="E289" s="22">
        <v>1584169</v>
      </c>
      <c r="F289" s="22">
        <v>3110873</v>
      </c>
      <c r="G289" s="25">
        <f>F289-E289</f>
        <v>1526704</v>
      </c>
      <c r="H289" s="25">
        <f t="shared" si="14"/>
        <v>2.5079343905850628E-2</v>
      </c>
    </row>
    <row r="290" spans="4:8" x14ac:dyDescent="0.25">
      <c r="D290" s="23" t="s">
        <v>285</v>
      </c>
      <c r="E290" s="22">
        <v>5234</v>
      </c>
      <c r="F290" s="22">
        <v>4486</v>
      </c>
      <c r="G290" s="25">
        <f t="shared" ref="G290:G301" si="20">F290-E290</f>
        <v>-748</v>
      </c>
      <c r="H290" s="25">
        <f t="shared" si="14"/>
        <v>-1.2287482866080304E-5</v>
      </c>
    </row>
    <row r="291" spans="4:8" x14ac:dyDescent="0.25">
      <c r="D291" s="23" t="s">
        <v>286</v>
      </c>
      <c r="E291" s="22">
        <v>5787</v>
      </c>
      <c r="F291" s="22">
        <v>12672</v>
      </c>
      <c r="G291" s="25">
        <f t="shared" si="20"/>
        <v>6885</v>
      </c>
      <c r="H291" s="25">
        <f t="shared" si="14"/>
        <v>1.1310069456278464E-4</v>
      </c>
    </row>
    <row r="292" spans="4:8" ht="25.5" customHeight="1" x14ac:dyDescent="0.25">
      <c r="D292" s="23" t="s">
        <v>287</v>
      </c>
      <c r="E292" s="22">
        <v>1102</v>
      </c>
      <c r="F292" s="22">
        <v>905</v>
      </c>
      <c r="G292" s="25">
        <f t="shared" si="20"/>
        <v>-197</v>
      </c>
      <c r="H292" s="25">
        <f t="shared" ref="H292:H358" si="21">G292/$G$9*100</f>
        <v>-3.2361418778313107E-6</v>
      </c>
    </row>
    <row r="293" spans="4:8" ht="21" customHeight="1" x14ac:dyDescent="0.25">
      <c r="D293" s="23" t="s">
        <v>288</v>
      </c>
      <c r="E293" s="22">
        <v>17902</v>
      </c>
      <c r="F293" s="22">
        <v>27103</v>
      </c>
      <c r="G293" s="25">
        <f t="shared" si="20"/>
        <v>9201</v>
      </c>
      <c r="H293" s="25">
        <f t="shared" si="21"/>
        <v>1.5114589552246645E-4</v>
      </c>
    </row>
    <row r="294" spans="4:8" ht="28.5" customHeight="1" x14ac:dyDescent="0.25">
      <c r="D294" s="23" t="s">
        <v>289</v>
      </c>
      <c r="E294" s="22">
        <v>30856</v>
      </c>
      <c r="F294" s="22">
        <v>34726</v>
      </c>
      <c r="G294" s="25">
        <f t="shared" si="20"/>
        <v>3870</v>
      </c>
      <c r="H294" s="25">
        <f t="shared" si="21"/>
        <v>6.357293942744757E-5</v>
      </c>
    </row>
    <row r="295" spans="4:8" ht="23.25" customHeight="1" x14ac:dyDescent="0.25">
      <c r="D295" s="23" t="s">
        <v>290</v>
      </c>
      <c r="E295" s="22">
        <v>552</v>
      </c>
      <c r="F295" s="26">
        <v>0</v>
      </c>
      <c r="G295" s="25">
        <f t="shared" si="20"/>
        <v>-552</v>
      </c>
      <c r="H295" s="25">
        <f t="shared" si="21"/>
        <v>-9.0677681043801181E-6</v>
      </c>
    </row>
    <row r="296" spans="4:8" ht="21" customHeight="1" x14ac:dyDescent="0.25">
      <c r="D296" s="23" t="s">
        <v>291</v>
      </c>
      <c r="E296" s="26">
        <v>0</v>
      </c>
      <c r="F296" s="22">
        <v>31457320.050000001</v>
      </c>
      <c r="G296" s="25">
        <f t="shared" si="20"/>
        <v>31457320.050000001</v>
      </c>
      <c r="H296" s="25">
        <f t="shared" si="21"/>
        <v>0.51675304963526669</v>
      </c>
    </row>
    <row r="297" spans="4:8" ht="24" customHeight="1" x14ac:dyDescent="0.25">
      <c r="D297" s="38" t="s">
        <v>292</v>
      </c>
      <c r="E297" s="39">
        <f>SUM(E298)</f>
        <v>118959</v>
      </c>
      <c r="F297" s="41">
        <f>SUM(F298)</f>
        <v>45034</v>
      </c>
      <c r="G297" s="41">
        <f t="shared" si="20"/>
        <v>-73925</v>
      </c>
      <c r="H297" s="41">
        <f t="shared" si="21"/>
        <v>-1.2143745599932977E-3</v>
      </c>
    </row>
    <row r="298" spans="4:8" ht="32.25" customHeight="1" x14ac:dyDescent="0.25">
      <c r="D298" s="23" t="s">
        <v>293</v>
      </c>
      <c r="E298" s="22">
        <v>118959</v>
      </c>
      <c r="F298" s="22">
        <v>45034</v>
      </c>
      <c r="G298" s="25">
        <f t="shared" si="20"/>
        <v>-73925</v>
      </c>
      <c r="H298" s="25">
        <f t="shared" si="21"/>
        <v>-1.2143745599932977E-3</v>
      </c>
    </row>
    <row r="299" spans="4:8" ht="30" customHeight="1" x14ac:dyDescent="0.25">
      <c r="D299" s="38" t="s">
        <v>294</v>
      </c>
      <c r="E299" s="39">
        <f>SUM(E300:E302)</f>
        <v>18280054</v>
      </c>
      <c r="F299" s="41">
        <f>SUM(F300:F302)</f>
        <v>36024632.43</v>
      </c>
      <c r="G299" s="41">
        <f t="shared" si="20"/>
        <v>17744578.43</v>
      </c>
      <c r="H299" s="41">
        <f t="shared" si="21"/>
        <v>0.29149225056743738</v>
      </c>
    </row>
    <row r="300" spans="4:8" x14ac:dyDescent="0.25">
      <c r="D300" s="23" t="s">
        <v>295</v>
      </c>
      <c r="E300" s="22">
        <v>17804217</v>
      </c>
      <c r="F300" s="22">
        <v>28937445.800000001</v>
      </c>
      <c r="G300" s="25">
        <f t="shared" si="20"/>
        <v>11133228.800000001</v>
      </c>
      <c r="H300" s="25">
        <f t="shared" si="21"/>
        <v>0.18288684241196768</v>
      </c>
    </row>
    <row r="301" spans="4:8" x14ac:dyDescent="0.25">
      <c r="D301" s="23" t="s">
        <v>296</v>
      </c>
      <c r="E301" s="22">
        <v>475837</v>
      </c>
      <c r="F301" s="22">
        <v>7086715.7699999996</v>
      </c>
      <c r="G301" s="25">
        <f t="shared" si="20"/>
        <v>6610878.7699999996</v>
      </c>
      <c r="H301" s="25">
        <f t="shared" si="21"/>
        <v>0.10859767328356823</v>
      </c>
    </row>
    <row r="302" spans="4:8" x14ac:dyDescent="0.25">
      <c r="D302" s="23" t="s">
        <v>297</v>
      </c>
      <c r="E302" s="26">
        <v>0</v>
      </c>
      <c r="F302" s="22">
        <v>470.86</v>
      </c>
      <c r="G302" s="25">
        <f>F302-E302</f>
        <v>470.86</v>
      </c>
      <c r="H302" s="25">
        <f t="shared" si="21"/>
        <v>7.7348719015007657E-6</v>
      </c>
    </row>
    <row r="303" spans="4:8" ht="24" customHeight="1" x14ac:dyDescent="0.25">
      <c r="D303" s="38" t="s">
        <v>298</v>
      </c>
      <c r="E303" s="39">
        <f>SUM(E304)</f>
        <v>26567540</v>
      </c>
      <c r="F303" s="41">
        <f>SUM(F304)</f>
        <v>131992060.61000001</v>
      </c>
      <c r="G303" s="41">
        <f>F303-E303</f>
        <v>105424520.61000001</v>
      </c>
      <c r="H303" s="41">
        <f t="shared" si="21"/>
        <v>1.7318208431284829</v>
      </c>
    </row>
    <row r="304" spans="4:8" ht="24" customHeight="1" x14ac:dyDescent="0.25">
      <c r="D304" s="38" t="s">
        <v>299</v>
      </c>
      <c r="E304" s="39">
        <f>SUM(E305)</f>
        <v>26567540</v>
      </c>
      <c r="F304" s="41">
        <f>SUM(F305)</f>
        <v>131992060.61000001</v>
      </c>
      <c r="G304" s="41">
        <f>F304-E304</f>
        <v>105424520.61000001</v>
      </c>
      <c r="H304" s="41">
        <f t="shared" si="21"/>
        <v>1.7318208431284829</v>
      </c>
    </row>
    <row r="305" spans="4:8" ht="24" customHeight="1" x14ac:dyDescent="0.25">
      <c r="D305" s="38" t="s">
        <v>300</v>
      </c>
      <c r="E305" s="39">
        <f>SUM(E306:E310)</f>
        <v>26567540</v>
      </c>
      <c r="F305" s="41">
        <f>SUM(F306:F310)</f>
        <v>131992060.61000001</v>
      </c>
      <c r="G305" s="41">
        <f>F305-E305</f>
        <v>105424520.61000001</v>
      </c>
      <c r="H305" s="41">
        <f t="shared" si="21"/>
        <v>1.7318208431284829</v>
      </c>
    </row>
    <row r="306" spans="4:8" ht="27" customHeight="1" x14ac:dyDescent="0.25">
      <c r="D306" s="23" t="s">
        <v>301</v>
      </c>
      <c r="E306" s="22">
        <v>3707560</v>
      </c>
      <c r="F306" s="22">
        <v>4910204</v>
      </c>
      <c r="G306" s="25">
        <f>F306-E306</f>
        <v>1202644</v>
      </c>
      <c r="H306" s="25">
        <f t="shared" si="21"/>
        <v>1.9755972652398774E-2</v>
      </c>
    </row>
    <row r="307" spans="4:8" x14ac:dyDescent="0.25">
      <c r="D307" s="23" t="s">
        <v>302</v>
      </c>
      <c r="E307" s="22">
        <v>971502</v>
      </c>
      <c r="F307" s="22">
        <v>1480416</v>
      </c>
      <c r="G307" s="25">
        <f t="shared" ref="G307:G338" si="22">F307-E307</f>
        <v>508914</v>
      </c>
      <c r="H307" s="25">
        <f t="shared" si="21"/>
        <v>8.3599893787545364E-3</v>
      </c>
    </row>
    <row r="308" spans="4:8" x14ac:dyDescent="0.25">
      <c r="D308" s="23" t="s">
        <v>303</v>
      </c>
      <c r="E308" s="22">
        <v>713755</v>
      </c>
      <c r="F308" s="22">
        <v>272552.90000000002</v>
      </c>
      <c r="G308" s="25">
        <f t="shared" si="22"/>
        <v>-441202.1</v>
      </c>
      <c r="H308" s="25">
        <f t="shared" si="21"/>
        <v>-7.2476781339955209E-3</v>
      </c>
    </row>
    <row r="309" spans="4:8" x14ac:dyDescent="0.25">
      <c r="D309" s="23" t="s">
        <v>304</v>
      </c>
      <c r="E309" s="22">
        <v>17515245</v>
      </c>
      <c r="F309" s="22">
        <v>119059336.51000001</v>
      </c>
      <c r="G309" s="25">
        <f t="shared" si="22"/>
        <v>101544091.51000001</v>
      </c>
      <c r="H309" s="25">
        <f t="shared" si="21"/>
        <v>1.6680765836641922</v>
      </c>
    </row>
    <row r="310" spans="4:8" x14ac:dyDescent="0.25">
      <c r="D310" s="23" t="s">
        <v>305</v>
      </c>
      <c r="E310" s="22">
        <v>3659478</v>
      </c>
      <c r="F310" s="22">
        <v>6269551.2000000002</v>
      </c>
      <c r="G310" s="25">
        <f t="shared" si="22"/>
        <v>2610073.2000000002</v>
      </c>
      <c r="H310" s="25">
        <f t="shared" si="21"/>
        <v>4.2875975567132886E-2</v>
      </c>
    </row>
    <row r="311" spans="4:8" ht="21" customHeight="1" x14ac:dyDescent="0.25">
      <c r="D311" s="38" t="s">
        <v>306</v>
      </c>
      <c r="E311" s="39">
        <f>E312+E314+E320+E323+E325+E339</f>
        <v>24125221</v>
      </c>
      <c r="F311" s="41">
        <f>F312+F314+F320+F323+F325+F339</f>
        <v>73457489.480000004</v>
      </c>
      <c r="G311" s="41">
        <f t="shared" si="22"/>
        <v>49332268.480000004</v>
      </c>
      <c r="H311" s="41">
        <f t="shared" si="21"/>
        <v>0.81038690333271857</v>
      </c>
    </row>
    <row r="312" spans="4:8" ht="27.75" customHeight="1" x14ac:dyDescent="0.25">
      <c r="D312" s="38" t="s">
        <v>307</v>
      </c>
      <c r="E312" s="39">
        <f>SUM(E313)</f>
        <v>222376</v>
      </c>
      <c r="F312" s="41">
        <f>SUM(F313)</f>
        <v>152756.85</v>
      </c>
      <c r="G312" s="41">
        <f t="shared" si="22"/>
        <v>-69619.149999999994</v>
      </c>
      <c r="H312" s="41">
        <f t="shared" si="21"/>
        <v>-1.1436418620000997E-3</v>
      </c>
    </row>
    <row r="313" spans="4:8" x14ac:dyDescent="0.25">
      <c r="D313" s="23" t="s">
        <v>307</v>
      </c>
      <c r="E313" s="22">
        <v>222376</v>
      </c>
      <c r="F313" s="22">
        <v>152756.85</v>
      </c>
      <c r="G313" s="25">
        <f t="shared" si="22"/>
        <v>-69619.149999999994</v>
      </c>
      <c r="H313" s="25">
        <f t="shared" si="21"/>
        <v>-1.1436418620000997E-3</v>
      </c>
    </row>
    <row r="314" spans="4:8" ht="24" customHeight="1" x14ac:dyDescent="0.25">
      <c r="D314" s="38" t="s">
        <v>308</v>
      </c>
      <c r="E314" s="39">
        <f>SUM(E315:E319)</f>
        <v>14906052</v>
      </c>
      <c r="F314" s="41">
        <f>SUM(F315:F319)</f>
        <v>15312198.869999999</v>
      </c>
      <c r="G314" s="41">
        <f t="shared" si="22"/>
        <v>406146.86999999918</v>
      </c>
      <c r="H314" s="41">
        <f t="shared" si="21"/>
        <v>6.671821799782267E-3</v>
      </c>
    </row>
    <row r="315" spans="4:8" x14ac:dyDescent="0.25">
      <c r="D315" s="23" t="s">
        <v>309</v>
      </c>
      <c r="E315" s="22">
        <v>12014869</v>
      </c>
      <c r="F315" s="22">
        <v>8070759.8899999997</v>
      </c>
      <c r="G315" s="25">
        <f t="shared" si="22"/>
        <v>-3944109.1100000003</v>
      </c>
      <c r="H315" s="25">
        <f t="shared" si="21"/>
        <v>-6.4790338383791779E-2</v>
      </c>
    </row>
    <row r="316" spans="4:8" ht="25.5" x14ac:dyDescent="0.25">
      <c r="D316" s="23" t="s">
        <v>310</v>
      </c>
      <c r="E316" s="22">
        <v>2577448</v>
      </c>
      <c r="F316" s="22">
        <v>6557699.2199999997</v>
      </c>
      <c r="G316" s="25">
        <f t="shared" si="22"/>
        <v>3980251.2199999997</v>
      </c>
      <c r="H316" s="25">
        <f t="shared" si="21"/>
        <v>6.5384049021985594E-2</v>
      </c>
    </row>
    <row r="317" spans="4:8" x14ac:dyDescent="0.25">
      <c r="D317" s="23" t="s">
        <v>311</v>
      </c>
      <c r="E317" s="22">
        <v>313259</v>
      </c>
      <c r="F317" s="22">
        <v>682777.56</v>
      </c>
      <c r="G317" s="25">
        <f t="shared" si="22"/>
        <v>369518.56000000006</v>
      </c>
      <c r="H317" s="25">
        <f t="shared" si="21"/>
        <v>6.0701242977254924E-3</v>
      </c>
    </row>
    <row r="318" spans="4:8" ht="38.25" x14ac:dyDescent="0.25">
      <c r="D318" s="23" t="s">
        <v>312</v>
      </c>
      <c r="E318" s="22">
        <v>476</v>
      </c>
      <c r="F318" s="26">
        <v>0</v>
      </c>
      <c r="G318" s="25">
        <f t="shared" si="22"/>
        <v>-476</v>
      </c>
      <c r="H318" s="25">
        <f t="shared" si="21"/>
        <v>-7.8193072784147397E-6</v>
      </c>
    </row>
    <row r="319" spans="4:8" x14ac:dyDescent="0.25">
      <c r="D319" s="23" t="s">
        <v>313</v>
      </c>
      <c r="E319" s="26">
        <v>0</v>
      </c>
      <c r="F319" s="22">
        <v>962.2</v>
      </c>
      <c r="G319" s="25">
        <f t="shared" si="22"/>
        <v>962.2</v>
      </c>
      <c r="H319" s="25">
        <f t="shared" si="21"/>
        <v>1.5806171141366938E-5</v>
      </c>
    </row>
    <row r="320" spans="4:8" ht="24" customHeight="1" x14ac:dyDescent="0.25">
      <c r="D320" s="38" t="s">
        <v>314</v>
      </c>
      <c r="E320" s="39">
        <f>SUM(E321:E322)</f>
        <v>439806</v>
      </c>
      <c r="F320" s="41">
        <f>SUM(F321:F322)</f>
        <v>900990.31</v>
      </c>
      <c r="G320" s="41">
        <f t="shared" si="22"/>
        <v>461184.31000000006</v>
      </c>
      <c r="H320" s="41">
        <f t="shared" si="21"/>
        <v>7.5759282182220168E-3</v>
      </c>
    </row>
    <row r="321" spans="4:8" ht="25.5" x14ac:dyDescent="0.25">
      <c r="D321" s="23" t="s">
        <v>315</v>
      </c>
      <c r="E321" s="22">
        <v>7595</v>
      </c>
      <c r="F321" s="26">
        <v>0</v>
      </c>
      <c r="G321" s="25">
        <f t="shared" si="22"/>
        <v>-7595</v>
      </c>
      <c r="H321" s="25">
        <f t="shared" si="21"/>
        <v>-1.2476394701588226E-4</v>
      </c>
    </row>
    <row r="322" spans="4:8" x14ac:dyDescent="0.25">
      <c r="D322" s="23" t="s">
        <v>316</v>
      </c>
      <c r="E322" s="22">
        <v>432211</v>
      </c>
      <c r="F322" s="22">
        <v>900990.31</v>
      </c>
      <c r="G322" s="25">
        <f t="shared" si="22"/>
        <v>468779.31000000006</v>
      </c>
      <c r="H322" s="25">
        <f t="shared" si="21"/>
        <v>7.7006921652379001E-3</v>
      </c>
    </row>
    <row r="323" spans="4:8" ht="24" customHeight="1" x14ac:dyDescent="0.25">
      <c r="D323" s="38" t="s">
        <v>317</v>
      </c>
      <c r="E323" s="39">
        <f>SUM(E324)</f>
        <v>178690</v>
      </c>
      <c r="F323" s="41">
        <f>SUM(F324)</f>
        <v>503281.51</v>
      </c>
      <c r="G323" s="41">
        <f t="shared" si="22"/>
        <v>324591.51</v>
      </c>
      <c r="H323" s="41">
        <f t="shared" si="21"/>
        <v>5.3321024299467033E-3</v>
      </c>
    </row>
    <row r="324" spans="4:8" x14ac:dyDescent="0.25">
      <c r="D324" s="23" t="s">
        <v>318</v>
      </c>
      <c r="E324" s="22">
        <v>178690</v>
      </c>
      <c r="F324" s="22">
        <v>503281.51</v>
      </c>
      <c r="G324" s="25">
        <f t="shared" si="22"/>
        <v>324591.51</v>
      </c>
      <c r="H324" s="25">
        <f t="shared" si="21"/>
        <v>5.3321024299467033E-3</v>
      </c>
    </row>
    <row r="325" spans="4:8" ht="24" customHeight="1" x14ac:dyDescent="0.25">
      <c r="D325" s="38" t="s">
        <v>319</v>
      </c>
      <c r="E325" s="39">
        <f>SUM(E326:E338)</f>
        <v>8378297</v>
      </c>
      <c r="F325" s="41">
        <f>SUM(F326:F338)</f>
        <v>56582851.940000005</v>
      </c>
      <c r="G325" s="41">
        <f t="shared" si="22"/>
        <v>48204554.940000005</v>
      </c>
      <c r="H325" s="41">
        <f t="shared" si="21"/>
        <v>0.79186182204849853</v>
      </c>
    </row>
    <row r="326" spans="4:8" x14ac:dyDescent="0.25">
      <c r="D326" s="23" t="s">
        <v>320</v>
      </c>
      <c r="E326" s="22">
        <f>262638+530422</f>
        <v>793060</v>
      </c>
      <c r="F326" s="22">
        <v>5137617.3600000003</v>
      </c>
      <c r="G326" s="25">
        <f t="shared" si="22"/>
        <v>4344557.3600000003</v>
      </c>
      <c r="H326" s="25">
        <f t="shared" si="21"/>
        <v>7.1368548291046913E-2</v>
      </c>
    </row>
    <row r="327" spans="4:8" x14ac:dyDescent="0.25">
      <c r="D327" s="23" t="s">
        <v>321</v>
      </c>
      <c r="E327" s="22">
        <v>277572</v>
      </c>
      <c r="F327" s="22">
        <v>132400</v>
      </c>
      <c r="G327" s="25">
        <f t="shared" si="22"/>
        <v>-145172</v>
      </c>
      <c r="H327" s="25">
        <f t="shared" si="21"/>
        <v>-2.3847573029874467E-3</v>
      </c>
    </row>
    <row r="328" spans="4:8" x14ac:dyDescent="0.25">
      <c r="D328" s="23" t="s">
        <v>322</v>
      </c>
      <c r="E328" s="22">
        <v>166573</v>
      </c>
      <c r="F328" s="22">
        <v>520199.03</v>
      </c>
      <c r="G328" s="25">
        <f t="shared" si="22"/>
        <v>353626.03</v>
      </c>
      <c r="H328" s="25">
        <f t="shared" si="21"/>
        <v>5.809055861798129E-3</v>
      </c>
    </row>
    <row r="329" spans="4:8" x14ac:dyDescent="0.25">
      <c r="D329" s="23" t="s">
        <v>323</v>
      </c>
      <c r="E329" s="22">
        <v>2263603</v>
      </c>
      <c r="F329" s="22">
        <v>4323244.3600000003</v>
      </c>
      <c r="G329" s="25">
        <f t="shared" si="22"/>
        <v>2059641.3600000003</v>
      </c>
      <c r="H329" s="25">
        <f t="shared" si="21"/>
        <v>3.3833967809184948E-2</v>
      </c>
    </row>
    <row r="330" spans="4:8" x14ac:dyDescent="0.25">
      <c r="D330" s="23" t="s">
        <v>324</v>
      </c>
      <c r="E330" s="22">
        <v>119126</v>
      </c>
      <c r="F330" s="26">
        <v>0</v>
      </c>
      <c r="G330" s="25">
        <f t="shared" si="22"/>
        <v>-119126</v>
      </c>
      <c r="H330" s="25">
        <f t="shared" si="21"/>
        <v>-1.9568966362362066E-3</v>
      </c>
    </row>
    <row r="331" spans="4:8" x14ac:dyDescent="0.25">
      <c r="D331" s="23" t="s">
        <v>325</v>
      </c>
      <c r="E331" s="22">
        <v>1308549</v>
      </c>
      <c r="F331" s="22">
        <v>836922</v>
      </c>
      <c r="G331" s="25">
        <f t="shared" si="22"/>
        <v>-471627</v>
      </c>
      <c r="H331" s="25">
        <f t="shared" si="21"/>
        <v>-7.7474714995733364E-3</v>
      </c>
    </row>
    <row r="332" spans="4:8" x14ac:dyDescent="0.25">
      <c r="D332" s="23" t="s">
        <v>326</v>
      </c>
      <c r="E332" s="22">
        <v>479804</v>
      </c>
      <c r="F332" s="22">
        <v>2898930</v>
      </c>
      <c r="G332" s="25">
        <f t="shared" si="22"/>
        <v>2419126</v>
      </c>
      <c r="H332" s="25">
        <f t="shared" si="21"/>
        <v>3.9739263737820031E-2</v>
      </c>
    </row>
    <row r="333" spans="4:8" x14ac:dyDescent="0.25">
      <c r="D333" s="23" t="s">
        <v>327</v>
      </c>
      <c r="E333" s="22">
        <v>670135</v>
      </c>
      <c r="F333" s="22">
        <v>860331</v>
      </c>
      <c r="G333" s="25">
        <f t="shared" si="22"/>
        <v>190196</v>
      </c>
      <c r="H333" s="25">
        <f t="shared" si="21"/>
        <v>3.1243717796751464E-3</v>
      </c>
    </row>
    <row r="334" spans="4:8" x14ac:dyDescent="0.25">
      <c r="D334" s="23" t="s">
        <v>328</v>
      </c>
      <c r="E334" s="26">
        <v>0</v>
      </c>
      <c r="F334" s="22">
        <v>405</v>
      </c>
      <c r="G334" s="25">
        <f t="shared" si="22"/>
        <v>405</v>
      </c>
      <c r="H334" s="25">
        <f t="shared" si="21"/>
        <v>6.6529820331049787E-6</v>
      </c>
    </row>
    <row r="335" spans="4:8" x14ac:dyDescent="0.25">
      <c r="D335" s="23" t="s">
        <v>329</v>
      </c>
      <c r="E335" s="26">
        <v>0</v>
      </c>
      <c r="F335" s="22">
        <v>866.1</v>
      </c>
      <c r="G335" s="25">
        <f t="shared" si="22"/>
        <v>866.1</v>
      </c>
      <c r="H335" s="25">
        <f t="shared" si="21"/>
        <v>1.4227525281165981E-5</v>
      </c>
    </row>
    <row r="336" spans="4:8" ht="27.75" customHeight="1" x14ac:dyDescent="0.25">
      <c r="D336" s="23" t="s">
        <v>330</v>
      </c>
      <c r="E336" s="26">
        <v>0</v>
      </c>
      <c r="F336" s="22">
        <v>1443</v>
      </c>
      <c r="G336" s="25">
        <f t="shared" si="22"/>
        <v>1443</v>
      </c>
      <c r="H336" s="25">
        <f t="shared" si="21"/>
        <v>2.3704328577211069E-5</v>
      </c>
    </row>
    <row r="337" spans="4:8" ht="27.75" customHeight="1" x14ac:dyDescent="0.25">
      <c r="D337" s="23" t="s">
        <v>331</v>
      </c>
      <c r="E337" s="22">
        <v>2299875</v>
      </c>
      <c r="F337" s="22">
        <v>41869794.090000004</v>
      </c>
      <c r="G337" s="25">
        <f t="shared" si="22"/>
        <v>39569919.090000004</v>
      </c>
      <c r="H337" s="25">
        <f t="shared" si="21"/>
        <v>0.65001965619058699</v>
      </c>
    </row>
    <row r="338" spans="4:8" x14ac:dyDescent="0.25">
      <c r="D338" s="23" t="s">
        <v>332</v>
      </c>
      <c r="E338" s="26">
        <v>0</v>
      </c>
      <c r="F338" s="22">
        <v>700</v>
      </c>
      <c r="G338" s="25">
        <f t="shared" si="22"/>
        <v>700</v>
      </c>
      <c r="H338" s="25">
        <f t="shared" si="21"/>
        <v>1.1498981291786382E-5</v>
      </c>
    </row>
    <row r="339" spans="4:8" ht="24" customHeight="1" x14ac:dyDescent="0.25">
      <c r="D339" s="38" t="s">
        <v>294</v>
      </c>
      <c r="E339" s="40">
        <v>0</v>
      </c>
      <c r="F339" s="41">
        <f>SUM(F340)</f>
        <v>5410</v>
      </c>
      <c r="G339" s="41">
        <f>F339-E339</f>
        <v>5410</v>
      </c>
      <c r="H339" s="41">
        <f t="shared" si="21"/>
        <v>8.8870698269377603E-5</v>
      </c>
    </row>
    <row r="340" spans="4:8" x14ac:dyDescent="0.25">
      <c r="D340" s="23" t="s">
        <v>333</v>
      </c>
      <c r="E340" s="26">
        <v>0</v>
      </c>
      <c r="F340" s="22">
        <v>5410</v>
      </c>
      <c r="G340" s="25">
        <f>F340-E340</f>
        <v>5410</v>
      </c>
      <c r="H340" s="25">
        <f>G340/$G$9*100</f>
        <v>8.8870698269377603E-5</v>
      </c>
    </row>
    <row r="341" spans="4:8" ht="24" customHeight="1" x14ac:dyDescent="0.25">
      <c r="D341" s="38" t="s">
        <v>334</v>
      </c>
      <c r="E341" s="39">
        <f>SUM(E342)</f>
        <v>19271379</v>
      </c>
      <c r="F341" s="41">
        <f>SUM(F342)</f>
        <v>34625087.989999995</v>
      </c>
      <c r="G341" s="41">
        <f t="shared" ref="G341:G356" si="23">F341-E341</f>
        <v>15353708.989999995</v>
      </c>
      <c r="H341" s="41">
        <f t="shared" si="21"/>
        <v>0.25221716062220334</v>
      </c>
    </row>
    <row r="342" spans="4:8" ht="25.5" x14ac:dyDescent="0.25">
      <c r="D342" s="38" t="s">
        <v>335</v>
      </c>
      <c r="E342" s="39">
        <f>SUM(E343:E344)</f>
        <v>19271379</v>
      </c>
      <c r="F342" s="41">
        <f>SUM(F343:F344)</f>
        <v>34625087.989999995</v>
      </c>
      <c r="G342" s="41">
        <f t="shared" si="23"/>
        <v>15353708.989999995</v>
      </c>
      <c r="H342" s="41">
        <f t="shared" si="21"/>
        <v>0.25221716062220334</v>
      </c>
    </row>
    <row r="343" spans="4:8" x14ac:dyDescent="0.25">
      <c r="D343" s="23" t="s">
        <v>336</v>
      </c>
      <c r="E343" s="26">
        <v>0</v>
      </c>
      <c r="F343" s="22">
        <v>1120000</v>
      </c>
      <c r="G343" s="25">
        <f t="shared" si="23"/>
        <v>1120000</v>
      </c>
      <c r="H343" s="25">
        <f t="shared" si="21"/>
        <v>1.8398370066858211E-2</v>
      </c>
    </row>
    <row r="344" spans="4:8" x14ac:dyDescent="0.25">
      <c r="D344" s="23" t="s">
        <v>337</v>
      </c>
      <c r="E344" s="22">
        <v>19271379</v>
      </c>
      <c r="F344" s="22">
        <v>33505087.989999998</v>
      </c>
      <c r="G344" s="25">
        <f t="shared" si="23"/>
        <v>14233708.989999998</v>
      </c>
      <c r="H344" s="25">
        <f t="shared" si="21"/>
        <v>0.23381879055534519</v>
      </c>
    </row>
    <row r="345" spans="4:8" ht="33.75" customHeight="1" x14ac:dyDescent="0.25">
      <c r="D345" s="38" t="s">
        <v>338</v>
      </c>
      <c r="E345" s="39">
        <f>E346+E360+E383+E456</f>
        <v>55740013526</v>
      </c>
      <c r="F345" s="41">
        <f>F346+F360+F383+F456</f>
        <v>61087694405.889999</v>
      </c>
      <c r="G345" s="41">
        <f t="shared" si="23"/>
        <v>5347680879.8899994</v>
      </c>
      <c r="H345" s="41">
        <f t="shared" si="21"/>
        <v>87.846974846141208</v>
      </c>
    </row>
    <row r="346" spans="4:8" ht="24" customHeight="1" x14ac:dyDescent="0.25">
      <c r="D346" s="38" t="s">
        <v>339</v>
      </c>
      <c r="E346" s="39">
        <f>E347+E359</f>
        <v>23926938524</v>
      </c>
      <c r="F346" s="41">
        <f>F347+F359</f>
        <v>27016307450.259998</v>
      </c>
      <c r="G346" s="41">
        <f t="shared" si="23"/>
        <v>3089368926.2599983</v>
      </c>
      <c r="H346" s="41">
        <f t="shared" si="21"/>
        <v>50.749422123557011</v>
      </c>
    </row>
    <row r="347" spans="4:8" ht="24" customHeight="1" x14ac:dyDescent="0.25">
      <c r="D347" s="38" t="s">
        <v>340</v>
      </c>
      <c r="E347" s="39">
        <f>SUM(E348:E357)</f>
        <v>23926132675</v>
      </c>
      <c r="F347" s="41">
        <f>SUM(F348:F357)</f>
        <v>27015456945.879997</v>
      </c>
      <c r="G347" s="41">
        <f t="shared" si="23"/>
        <v>3089324270.8799973</v>
      </c>
      <c r="H347" s="41">
        <f t="shared" si="21"/>
        <v>50.748688564443846</v>
      </c>
    </row>
    <row r="348" spans="4:8" x14ac:dyDescent="0.25">
      <c r="D348" s="23" t="s">
        <v>341</v>
      </c>
      <c r="E348" s="22">
        <v>18367246515</v>
      </c>
      <c r="F348" s="22">
        <v>20590491315.619999</v>
      </c>
      <c r="G348" s="25">
        <f t="shared" si="23"/>
        <v>2223244800.6199989</v>
      </c>
      <c r="H348" s="25">
        <f t="shared" si="21"/>
        <v>36.521500527701015</v>
      </c>
    </row>
    <row r="349" spans="4:8" x14ac:dyDescent="0.25">
      <c r="D349" s="23" t="s">
        <v>342</v>
      </c>
      <c r="E349" s="22">
        <v>1173060830</v>
      </c>
      <c r="F349" s="22">
        <v>1199536633</v>
      </c>
      <c r="G349" s="25">
        <f t="shared" si="23"/>
        <v>26475803</v>
      </c>
      <c r="H349" s="25">
        <f t="shared" si="21"/>
        <v>0.4349210905457454</v>
      </c>
    </row>
    <row r="350" spans="4:8" ht="38.25" x14ac:dyDescent="0.25">
      <c r="D350" s="23" t="s">
        <v>343</v>
      </c>
      <c r="E350" s="22">
        <v>1839714293</v>
      </c>
      <c r="F350" s="22">
        <v>2992723114</v>
      </c>
      <c r="G350" s="25">
        <f t="shared" si="23"/>
        <v>1153008821</v>
      </c>
      <c r="H350" s="25">
        <f t="shared" si="21"/>
        <v>18.940609802776677</v>
      </c>
    </row>
    <row r="351" spans="4:8" ht="25.5" x14ac:dyDescent="0.25">
      <c r="D351" s="23" t="s">
        <v>344</v>
      </c>
      <c r="E351" s="22">
        <v>61122725</v>
      </c>
      <c r="F351" s="22">
        <v>62575227</v>
      </c>
      <c r="G351" s="25">
        <f t="shared" si="23"/>
        <v>1452502</v>
      </c>
      <c r="H351" s="25">
        <f t="shared" si="21"/>
        <v>2.3860419034689006E-2</v>
      </c>
    </row>
    <row r="352" spans="4:8" x14ac:dyDescent="0.25">
      <c r="D352" s="23" t="s">
        <v>345</v>
      </c>
      <c r="E352" s="22">
        <v>484734366</v>
      </c>
      <c r="F352" s="22">
        <v>523492552</v>
      </c>
      <c r="G352" s="25">
        <f t="shared" si="23"/>
        <v>38758186</v>
      </c>
      <c r="H352" s="25">
        <f t="shared" si="21"/>
        <v>0.63668522245368131</v>
      </c>
    </row>
    <row r="353" spans="4:8" ht="25.5" x14ac:dyDescent="0.25">
      <c r="D353" s="23" t="s">
        <v>346</v>
      </c>
      <c r="E353" s="22">
        <v>218583674</v>
      </c>
      <c r="F353" s="22">
        <v>244942194.25999999</v>
      </c>
      <c r="G353" s="25">
        <f t="shared" si="23"/>
        <v>26358520.25999999</v>
      </c>
      <c r="H353" s="25">
        <f t="shared" si="21"/>
        <v>0.43299447335558883</v>
      </c>
    </row>
    <row r="354" spans="4:8" x14ac:dyDescent="0.25">
      <c r="D354" s="23" t="s">
        <v>347</v>
      </c>
      <c r="E354" s="22">
        <v>830576243</v>
      </c>
      <c r="F354" s="22">
        <v>862502207</v>
      </c>
      <c r="G354" s="25">
        <f t="shared" si="23"/>
        <v>31925964</v>
      </c>
      <c r="H354" s="25">
        <f t="shared" si="21"/>
        <v>0.52445151822606506</v>
      </c>
    </row>
    <row r="355" spans="4:8" ht="38.25" x14ac:dyDescent="0.25">
      <c r="D355" s="23" t="s">
        <v>348</v>
      </c>
      <c r="E355" s="22">
        <v>319223291</v>
      </c>
      <c r="F355" s="26">
        <v>0</v>
      </c>
      <c r="G355" s="25">
        <f t="shared" si="23"/>
        <v>-319223291</v>
      </c>
      <c r="H355" s="25">
        <f t="shared" si="21"/>
        <v>-5.2439180730163999</v>
      </c>
    </row>
    <row r="356" spans="4:8" x14ac:dyDescent="0.25">
      <c r="D356" s="23" t="s">
        <v>349</v>
      </c>
      <c r="E356" s="22">
        <v>631870738</v>
      </c>
      <c r="F356" s="22">
        <v>478631125</v>
      </c>
      <c r="G356" s="25">
        <f t="shared" si="23"/>
        <v>-153239613</v>
      </c>
      <c r="H356" s="25">
        <f t="shared" si="21"/>
        <v>-2.5172849186394073</v>
      </c>
    </row>
    <row r="357" spans="4:8" ht="25.5" x14ac:dyDescent="0.25">
      <c r="D357" s="23" t="s">
        <v>350</v>
      </c>
      <c r="E357" s="26">
        <v>0</v>
      </c>
      <c r="F357" s="22">
        <v>60562578</v>
      </c>
      <c r="G357" s="25">
        <f>F357-E357</f>
        <v>60562578</v>
      </c>
      <c r="H357" s="25">
        <f t="shared" si="21"/>
        <v>0.99486850200621935</v>
      </c>
    </row>
    <row r="358" spans="4:8" ht="24" customHeight="1" x14ac:dyDescent="0.25">
      <c r="D358" s="38" t="s">
        <v>351</v>
      </c>
      <c r="E358" s="39">
        <f>SUM(E359)</f>
        <v>805849</v>
      </c>
      <c r="F358" s="41">
        <f>SUM(F359)</f>
        <v>850504.38</v>
      </c>
      <c r="G358" s="41">
        <f>F358-E358</f>
        <v>44655.380000000005</v>
      </c>
      <c r="H358" s="41">
        <f t="shared" si="21"/>
        <v>7.3355911313944546E-4</v>
      </c>
    </row>
    <row r="359" spans="4:8" x14ac:dyDescent="0.25">
      <c r="D359" s="23" t="s">
        <v>352</v>
      </c>
      <c r="E359" s="22">
        <v>805849</v>
      </c>
      <c r="F359" s="22">
        <v>850504.38</v>
      </c>
      <c r="G359" s="25">
        <f>F359-E359</f>
        <v>44655.380000000005</v>
      </c>
      <c r="H359" s="25">
        <f t="shared" ref="H359:H409" si="24">G359/$G$9*100</f>
        <v>7.3355911313944546E-4</v>
      </c>
    </row>
    <row r="360" spans="4:8" ht="24" customHeight="1" x14ac:dyDescent="0.25">
      <c r="D360" s="38" t="s">
        <v>353</v>
      </c>
      <c r="E360" s="39">
        <f>E361+E365+E367+E369+E374+E376+E378+E380</f>
        <v>26885788210</v>
      </c>
      <c r="F360" s="41">
        <f>F361+F365+F367+F369+F374+F376+F378+F380</f>
        <v>26037016978.25</v>
      </c>
      <c r="G360" s="41">
        <f t="shared" ref="G360:G380" si="25">F360-E360</f>
        <v>-848771231.75</v>
      </c>
      <c r="H360" s="41">
        <f t="shared" si="24"/>
        <v>-13.942863592713906</v>
      </c>
    </row>
    <row r="361" spans="4:8" ht="24" customHeight="1" x14ac:dyDescent="0.25">
      <c r="D361" s="38" t="s">
        <v>354</v>
      </c>
      <c r="E361" s="39">
        <f>SUM(E362:E364)</f>
        <v>15047259853</v>
      </c>
      <c r="F361" s="41">
        <f>SUM(F362:F364)</f>
        <v>14249590993.42</v>
      </c>
      <c r="G361" s="41">
        <f t="shared" si="25"/>
        <v>-797668859.57999992</v>
      </c>
      <c r="H361" s="41">
        <f t="shared" si="24"/>
        <v>-13.103398990501425</v>
      </c>
    </row>
    <row r="362" spans="4:8" x14ac:dyDescent="0.25">
      <c r="D362" s="23" t="s">
        <v>355</v>
      </c>
      <c r="E362" s="22">
        <v>14047643571</v>
      </c>
      <c r="F362" s="22">
        <v>13249974711.42</v>
      </c>
      <c r="G362" s="25">
        <f t="shared" si="25"/>
        <v>-797668859.57999992</v>
      </c>
      <c r="H362" s="25">
        <f t="shared" si="24"/>
        <v>-13.103398990501425</v>
      </c>
    </row>
    <row r="363" spans="4:8" x14ac:dyDescent="0.25">
      <c r="D363" s="23" t="s">
        <v>356</v>
      </c>
      <c r="E363" s="22">
        <v>596838501</v>
      </c>
      <c r="F363" s="22">
        <v>596838501</v>
      </c>
      <c r="G363" s="26">
        <f t="shared" si="25"/>
        <v>0</v>
      </c>
      <c r="H363" s="26">
        <f t="shared" si="24"/>
        <v>0</v>
      </c>
    </row>
    <row r="364" spans="4:8" x14ac:dyDescent="0.25">
      <c r="D364" s="23" t="s">
        <v>357</v>
      </c>
      <c r="E364" s="22">
        <v>402777781</v>
      </c>
      <c r="F364" s="22">
        <v>402777781</v>
      </c>
      <c r="G364" s="26">
        <f t="shared" si="25"/>
        <v>0</v>
      </c>
      <c r="H364" s="26">
        <f t="shared" si="24"/>
        <v>0</v>
      </c>
    </row>
    <row r="365" spans="4:8" ht="25.5" x14ac:dyDescent="0.25">
      <c r="D365" s="38" t="s">
        <v>358</v>
      </c>
      <c r="E365" s="39">
        <f>SUM(E366)</f>
        <v>2995570320</v>
      </c>
      <c r="F365" s="41">
        <f>SUM(F366)</f>
        <v>2956833417.8299999</v>
      </c>
      <c r="G365" s="41">
        <f t="shared" si="25"/>
        <v>-38736902.170000076</v>
      </c>
      <c r="H365" s="41">
        <f t="shared" si="24"/>
        <v>-0.63633559050655741</v>
      </c>
    </row>
    <row r="366" spans="4:8" x14ac:dyDescent="0.25">
      <c r="D366" s="23" t="s">
        <v>359</v>
      </c>
      <c r="E366" s="22">
        <v>2995570320</v>
      </c>
      <c r="F366" s="22">
        <v>2956833417.8299999</v>
      </c>
      <c r="G366" s="25">
        <f t="shared" si="25"/>
        <v>-38736902.170000076</v>
      </c>
      <c r="H366" s="25">
        <f t="shared" si="24"/>
        <v>-0.63633559050655741</v>
      </c>
    </row>
    <row r="367" spans="4:8" ht="24" customHeight="1" x14ac:dyDescent="0.25">
      <c r="D367" s="38" t="s">
        <v>360</v>
      </c>
      <c r="E367" s="39">
        <f>SUM(E368)</f>
        <v>358814971</v>
      </c>
      <c r="F367" s="41">
        <f>SUM(F368)</f>
        <v>377553294</v>
      </c>
      <c r="G367" s="41">
        <f t="shared" si="25"/>
        <v>18738323</v>
      </c>
      <c r="H367" s="41">
        <f t="shared" si="24"/>
        <v>0.30781660802350069</v>
      </c>
    </row>
    <row r="368" spans="4:8" x14ac:dyDescent="0.25">
      <c r="D368" s="23" t="s">
        <v>360</v>
      </c>
      <c r="E368" s="22">
        <v>358814971</v>
      </c>
      <c r="F368" s="22">
        <v>377553294</v>
      </c>
      <c r="G368" s="25">
        <f t="shared" si="25"/>
        <v>18738323</v>
      </c>
      <c r="H368" s="25">
        <f t="shared" si="24"/>
        <v>0.30781660802350069</v>
      </c>
    </row>
    <row r="369" spans="4:8" ht="24" customHeight="1" x14ac:dyDescent="0.25">
      <c r="D369" s="38" t="s">
        <v>361</v>
      </c>
      <c r="E369" s="39">
        <f>SUM(E370:E373)</f>
        <v>1015856370</v>
      </c>
      <c r="F369" s="41">
        <f>SUM(F370:F373)</f>
        <v>1006178126</v>
      </c>
      <c r="G369" s="41">
        <f t="shared" si="25"/>
        <v>-9678244</v>
      </c>
      <c r="H369" s="41">
        <f t="shared" si="24"/>
        <v>-0.15898563813334829</v>
      </c>
    </row>
    <row r="370" spans="4:8" x14ac:dyDescent="0.25">
      <c r="D370" s="23" t="s">
        <v>362</v>
      </c>
      <c r="E370" s="22">
        <v>459636147</v>
      </c>
      <c r="F370" s="22">
        <v>460702089</v>
      </c>
      <c r="G370" s="25">
        <f t="shared" si="25"/>
        <v>1065942</v>
      </c>
      <c r="H370" s="25">
        <f t="shared" si="24"/>
        <v>1.7510353023041943E-2</v>
      </c>
    </row>
    <row r="371" spans="4:8" x14ac:dyDescent="0.25">
      <c r="D371" s="23" t="s">
        <v>363</v>
      </c>
      <c r="E371" s="22">
        <v>309607488</v>
      </c>
      <c r="F371" s="22">
        <v>278966735</v>
      </c>
      <c r="G371" s="25">
        <f t="shared" si="25"/>
        <v>-30640753</v>
      </c>
      <c r="H371" s="25">
        <f t="shared" si="24"/>
        <v>-0.50333920787606778</v>
      </c>
    </row>
    <row r="372" spans="4:8" ht="37.5" customHeight="1" x14ac:dyDescent="0.25">
      <c r="D372" s="23" t="s">
        <v>364</v>
      </c>
      <c r="E372" s="22">
        <v>17254152</v>
      </c>
      <c r="F372" s="22">
        <v>18878913</v>
      </c>
      <c r="G372" s="25">
        <f t="shared" si="25"/>
        <v>1624761</v>
      </c>
      <c r="H372" s="25">
        <f t="shared" si="24"/>
        <v>2.6690137632320192E-2</v>
      </c>
    </row>
    <row r="373" spans="4:8" ht="27" customHeight="1" x14ac:dyDescent="0.25">
      <c r="D373" s="23" t="s">
        <v>365</v>
      </c>
      <c r="E373" s="22">
        <v>229358583</v>
      </c>
      <c r="F373" s="22">
        <v>247630389</v>
      </c>
      <c r="G373" s="25">
        <f t="shared" si="25"/>
        <v>18271806</v>
      </c>
      <c r="H373" s="25">
        <f t="shared" si="24"/>
        <v>0.30015307908735739</v>
      </c>
    </row>
    <row r="374" spans="4:8" ht="25.5" x14ac:dyDescent="0.25">
      <c r="D374" s="38" t="s">
        <v>366</v>
      </c>
      <c r="E374" s="39">
        <f>SUM(E375)</f>
        <v>155688920</v>
      </c>
      <c r="F374" s="41">
        <f>SUM(F375)</f>
        <v>155693502</v>
      </c>
      <c r="G374" s="41">
        <f t="shared" si="25"/>
        <v>4582</v>
      </c>
      <c r="H374" s="41">
        <f t="shared" si="24"/>
        <v>7.5269046112807434E-5</v>
      </c>
    </row>
    <row r="375" spans="4:8" x14ac:dyDescent="0.25">
      <c r="D375" s="23" t="s">
        <v>367</v>
      </c>
      <c r="E375" s="22">
        <v>155688920</v>
      </c>
      <c r="F375" s="22">
        <v>155693502</v>
      </c>
      <c r="G375" s="25">
        <f>F375-E375</f>
        <v>4582</v>
      </c>
      <c r="H375" s="25">
        <f t="shared" si="24"/>
        <v>7.5269046112807434E-5</v>
      </c>
    </row>
    <row r="376" spans="4:8" ht="25.5" x14ac:dyDescent="0.25">
      <c r="D376" s="38" t="s">
        <v>368</v>
      </c>
      <c r="E376" s="39">
        <f>SUM(E377)</f>
        <v>202043619</v>
      </c>
      <c r="F376" s="41">
        <f>SUM(F377)</f>
        <v>209720997</v>
      </c>
      <c r="G376" s="41">
        <f t="shared" si="25"/>
        <v>7677378</v>
      </c>
      <c r="H376" s="41">
        <f t="shared" si="24"/>
        <v>0.12611717998853195</v>
      </c>
    </row>
    <row r="377" spans="4:8" ht="25.5" x14ac:dyDescent="0.25">
      <c r="D377" s="23" t="s">
        <v>369</v>
      </c>
      <c r="E377" s="22">
        <v>202043619</v>
      </c>
      <c r="F377" s="22">
        <v>209720997</v>
      </c>
      <c r="G377" s="25">
        <f t="shared" si="25"/>
        <v>7677378</v>
      </c>
      <c r="H377" s="25">
        <f t="shared" si="24"/>
        <v>0.12611717998853195</v>
      </c>
    </row>
    <row r="378" spans="4:8" ht="25.5" x14ac:dyDescent="0.25">
      <c r="D378" s="38" t="s">
        <v>370</v>
      </c>
      <c r="E378" s="39">
        <f>SUM(E379)</f>
        <v>1652655483</v>
      </c>
      <c r="F378" s="41">
        <f>SUM(F379)</f>
        <v>1638188845</v>
      </c>
      <c r="G378" s="41">
        <f>F378-E378</f>
        <v>-14466638</v>
      </c>
      <c r="H378" s="41">
        <f t="shared" si="24"/>
        <v>-0.23764514245292281</v>
      </c>
    </row>
    <row r="379" spans="4:8" ht="25.5" x14ac:dyDescent="0.25">
      <c r="D379" s="23" t="s">
        <v>371</v>
      </c>
      <c r="E379" s="22">
        <v>1652655483</v>
      </c>
      <c r="F379" s="22">
        <v>1638188845</v>
      </c>
      <c r="G379" s="25">
        <f t="shared" si="25"/>
        <v>-14466638</v>
      </c>
      <c r="H379" s="25">
        <f t="shared" si="24"/>
        <v>-0.23764514245292281</v>
      </c>
    </row>
    <row r="380" spans="4:8" ht="24" customHeight="1" x14ac:dyDescent="0.25">
      <c r="D380" s="38" t="s">
        <v>372</v>
      </c>
      <c r="E380" s="39">
        <f>SUM(E381:E382)</f>
        <v>5457898674</v>
      </c>
      <c r="F380" s="41">
        <f>SUM(F381:F382)</f>
        <v>5443257803</v>
      </c>
      <c r="G380" s="41">
        <f t="shared" si="25"/>
        <v>-14640871</v>
      </c>
      <c r="H380" s="41">
        <f t="shared" si="24"/>
        <v>-0.24050728817779682</v>
      </c>
    </row>
    <row r="381" spans="4:8" x14ac:dyDescent="0.25">
      <c r="D381" s="23" t="s">
        <v>373</v>
      </c>
      <c r="E381" s="22">
        <v>2750473008</v>
      </c>
      <c r="F381" s="22">
        <v>2737199826</v>
      </c>
      <c r="G381" s="25">
        <f>F381-E381</f>
        <v>-13273182</v>
      </c>
      <c r="H381" s="25">
        <f t="shared" si="24"/>
        <v>-0.21804010214353681</v>
      </c>
    </row>
    <row r="382" spans="4:8" ht="38.25" x14ac:dyDescent="0.25">
      <c r="D382" s="23" t="s">
        <v>374</v>
      </c>
      <c r="E382" s="22">
        <v>2707425666</v>
      </c>
      <c r="F382" s="22">
        <v>2706057977</v>
      </c>
      <c r="G382" s="25">
        <f>F382-E382</f>
        <v>-1367689</v>
      </c>
      <c r="H382" s="25">
        <f t="shared" si="24"/>
        <v>-2.2467186034260036E-2</v>
      </c>
    </row>
    <row r="383" spans="4:8" ht="24" customHeight="1" x14ac:dyDescent="0.25">
      <c r="D383" s="38" t="s">
        <v>375</v>
      </c>
      <c r="E383" s="39">
        <f>E384+E424+E430+E434+E447+E449+E451</f>
        <v>4757695357</v>
      </c>
      <c r="F383" s="41">
        <f>F384+F424+F430+F434+F447+F449+F451</f>
        <v>7655956629.4400005</v>
      </c>
      <c r="G383" s="41">
        <f>F383-E383</f>
        <v>2898261272.4400005</v>
      </c>
      <c r="H383" s="41">
        <f t="shared" si="24"/>
        <v>47.610074500709374</v>
      </c>
    </row>
    <row r="384" spans="4:8" ht="25.5" x14ac:dyDescent="0.25">
      <c r="D384" s="38" t="s">
        <v>376</v>
      </c>
      <c r="E384" s="39">
        <f>SUM(E385:E423)</f>
        <v>2579365998</v>
      </c>
      <c r="F384" s="41">
        <f>SUM(F385:F423)</f>
        <v>4960629990.8600006</v>
      </c>
      <c r="G384" s="41">
        <f>F384-E384</f>
        <v>2381263992.8600006</v>
      </c>
      <c r="H384" s="41">
        <f>G384/$G$9*100</f>
        <v>39.117300149573843</v>
      </c>
    </row>
    <row r="385" spans="4:8" x14ac:dyDescent="0.25">
      <c r="D385" s="23" t="s">
        <v>377</v>
      </c>
      <c r="E385" s="26">
        <v>0</v>
      </c>
      <c r="F385" s="22">
        <v>1199996.53</v>
      </c>
      <c r="G385" s="25">
        <f>F385-E385</f>
        <v>1199996.53</v>
      </c>
      <c r="H385" s="25">
        <f t="shared" si="24"/>
        <v>1.971248235525511E-2</v>
      </c>
    </row>
    <row r="386" spans="4:8" x14ac:dyDescent="0.25">
      <c r="D386" s="23" t="s">
        <v>378</v>
      </c>
      <c r="E386" s="22">
        <v>458365728</v>
      </c>
      <c r="F386" s="22">
        <v>459878607</v>
      </c>
      <c r="G386" s="25">
        <f t="shared" ref="G386:G424" si="26">F386-E386</f>
        <v>1512879</v>
      </c>
      <c r="H386" s="25">
        <f t="shared" si="24"/>
        <v>2.4852239025337845E-2</v>
      </c>
    </row>
    <row r="387" spans="4:8" x14ac:dyDescent="0.25">
      <c r="D387" s="23" t="s">
        <v>379</v>
      </c>
      <c r="E387" s="22">
        <v>344390890</v>
      </c>
      <c r="F387" s="22">
        <v>368370121</v>
      </c>
      <c r="G387" s="25">
        <f t="shared" si="26"/>
        <v>23979231</v>
      </c>
      <c r="H387" s="25">
        <f t="shared" si="24"/>
        <v>0.39390961237203437</v>
      </c>
    </row>
    <row r="388" spans="4:8" x14ac:dyDescent="0.25">
      <c r="D388" s="23" t="s">
        <v>380</v>
      </c>
      <c r="E388" s="22">
        <v>95746015</v>
      </c>
      <c r="F388" s="22">
        <v>97202807</v>
      </c>
      <c r="G388" s="25">
        <f t="shared" si="26"/>
        <v>1456792</v>
      </c>
      <c r="H388" s="25">
        <f t="shared" si="24"/>
        <v>2.3930891362891525E-2</v>
      </c>
    </row>
    <row r="389" spans="4:8" x14ac:dyDescent="0.25">
      <c r="D389" s="23" t="s">
        <v>381</v>
      </c>
      <c r="E389" s="22">
        <v>31931856</v>
      </c>
      <c r="F389" s="22">
        <v>33705000</v>
      </c>
      <c r="G389" s="25">
        <f t="shared" si="26"/>
        <v>1773144</v>
      </c>
      <c r="H389" s="25">
        <f t="shared" si="24"/>
        <v>2.9127642405204678E-2</v>
      </c>
    </row>
    <row r="390" spans="4:8" x14ac:dyDescent="0.25">
      <c r="D390" s="23" t="s">
        <v>382</v>
      </c>
      <c r="E390" s="22">
        <v>15575545</v>
      </c>
      <c r="F390" s="22">
        <v>15550000</v>
      </c>
      <c r="G390" s="25">
        <f t="shared" si="26"/>
        <v>-25545</v>
      </c>
      <c r="H390" s="25">
        <f t="shared" si="24"/>
        <v>-4.1963068156954732E-4</v>
      </c>
    </row>
    <row r="391" spans="4:8" x14ac:dyDescent="0.25">
      <c r="D391" s="23" t="s">
        <v>383</v>
      </c>
      <c r="E391" s="22">
        <v>1600472025</v>
      </c>
      <c r="F391" s="22">
        <v>1729562061</v>
      </c>
      <c r="G391" s="25">
        <f t="shared" si="26"/>
        <v>129090036</v>
      </c>
      <c r="H391" s="25">
        <f t="shared" si="24"/>
        <v>2.1205770127429009</v>
      </c>
    </row>
    <row r="392" spans="4:8" x14ac:dyDescent="0.25">
      <c r="D392" s="23" t="s">
        <v>384</v>
      </c>
      <c r="E392" s="22">
        <v>3323151</v>
      </c>
      <c r="F392" s="22">
        <v>4303180</v>
      </c>
      <c r="G392" s="25">
        <f t="shared" si="26"/>
        <v>980029</v>
      </c>
      <c r="H392" s="25">
        <f t="shared" si="24"/>
        <v>1.6099050194868739E-2</v>
      </c>
    </row>
    <row r="393" spans="4:8" x14ac:dyDescent="0.25">
      <c r="D393" s="23" t="s">
        <v>385</v>
      </c>
      <c r="E393" s="26">
        <v>0</v>
      </c>
      <c r="F393" s="22">
        <v>24802085</v>
      </c>
      <c r="G393" s="25">
        <f t="shared" si="26"/>
        <v>24802085</v>
      </c>
      <c r="H393" s="25">
        <f t="shared" si="24"/>
        <v>0.40742673058899381</v>
      </c>
    </row>
    <row r="394" spans="4:8" x14ac:dyDescent="0.25">
      <c r="D394" s="23" t="s">
        <v>386</v>
      </c>
      <c r="E394" s="26">
        <v>0</v>
      </c>
      <c r="F394" s="22">
        <v>9910620</v>
      </c>
      <c r="G394" s="25">
        <f t="shared" si="26"/>
        <v>9910620</v>
      </c>
      <c r="H394" s="25">
        <f t="shared" si="24"/>
        <v>0.16280290567143421</v>
      </c>
    </row>
    <row r="395" spans="4:8" x14ac:dyDescent="0.25">
      <c r="D395" s="23" t="s">
        <v>387</v>
      </c>
      <c r="E395" s="22">
        <v>3119211</v>
      </c>
      <c r="F395" s="22">
        <v>4952988</v>
      </c>
      <c r="G395" s="25">
        <f t="shared" si="26"/>
        <v>1833777</v>
      </c>
      <c r="H395" s="25">
        <f t="shared" si="24"/>
        <v>3.0123667737583081E-2</v>
      </c>
    </row>
    <row r="396" spans="4:8" x14ac:dyDescent="0.25">
      <c r="D396" s="23" t="s">
        <v>388</v>
      </c>
      <c r="E396" s="22">
        <v>23339304</v>
      </c>
      <c r="F396" s="26">
        <v>0</v>
      </c>
      <c r="G396" s="25">
        <f t="shared" si="26"/>
        <v>-23339304</v>
      </c>
      <c r="H396" s="25">
        <f t="shared" si="24"/>
        <v>-0.383397457227593</v>
      </c>
    </row>
    <row r="397" spans="4:8" x14ac:dyDescent="0.25">
      <c r="D397" s="23" t="s">
        <v>389</v>
      </c>
      <c r="E397" s="22">
        <v>3102273</v>
      </c>
      <c r="F397" s="22">
        <v>3887419</v>
      </c>
      <c r="G397" s="25">
        <f t="shared" si="26"/>
        <v>785146</v>
      </c>
      <c r="H397" s="25">
        <f t="shared" si="24"/>
        <v>1.2897684521887014E-2</v>
      </c>
    </row>
    <row r="398" spans="4:8" x14ac:dyDescent="0.25">
      <c r="D398" s="23" t="s">
        <v>390</v>
      </c>
      <c r="E398" s="26">
        <v>0</v>
      </c>
      <c r="F398" s="22">
        <v>11903660.15</v>
      </c>
      <c r="G398" s="25">
        <f t="shared" si="26"/>
        <v>11903660.15</v>
      </c>
      <c r="H398" s="25">
        <f t="shared" si="24"/>
        <v>0.19554280766947585</v>
      </c>
    </row>
    <row r="399" spans="4:8" x14ac:dyDescent="0.25">
      <c r="D399" s="23" t="s">
        <v>391</v>
      </c>
      <c r="E399" s="26">
        <v>0</v>
      </c>
      <c r="F399" s="22">
        <v>56620666.460000001</v>
      </c>
      <c r="G399" s="25">
        <f t="shared" si="26"/>
        <v>56620666.460000001</v>
      </c>
      <c r="H399" s="25">
        <f t="shared" si="24"/>
        <v>0.93011426336002379</v>
      </c>
    </row>
    <row r="400" spans="4:8" x14ac:dyDescent="0.25">
      <c r="D400" s="23" t="s">
        <v>392</v>
      </c>
      <c r="E400" s="26">
        <v>0</v>
      </c>
      <c r="F400" s="22">
        <v>7358600.25</v>
      </c>
      <c r="G400" s="25">
        <f t="shared" si="26"/>
        <v>7358600.25</v>
      </c>
      <c r="H400" s="25">
        <f t="shared" si="24"/>
        <v>0.1208805808692637</v>
      </c>
    </row>
    <row r="401" spans="3:8" x14ac:dyDescent="0.25">
      <c r="D401" s="23" t="s">
        <v>393</v>
      </c>
      <c r="E401" s="26">
        <v>0</v>
      </c>
      <c r="F401" s="22">
        <v>30113646</v>
      </c>
      <c r="G401" s="25">
        <f t="shared" si="26"/>
        <v>30113646</v>
      </c>
      <c r="H401" s="25">
        <f t="shared" si="24"/>
        <v>0.49468035997353971</v>
      </c>
    </row>
    <row r="402" spans="3:8" x14ac:dyDescent="0.25">
      <c r="D402" s="23" t="s">
        <v>394</v>
      </c>
      <c r="E402" s="26">
        <v>0</v>
      </c>
      <c r="F402" s="22">
        <v>1076759</v>
      </c>
      <c r="G402" s="25">
        <f t="shared" si="26"/>
        <v>1076759</v>
      </c>
      <c r="H402" s="25">
        <f t="shared" si="24"/>
        <v>1.7688045138232304E-2</v>
      </c>
    </row>
    <row r="403" spans="3:8" x14ac:dyDescent="0.25">
      <c r="C403" s="16"/>
      <c r="D403" s="23" t="s">
        <v>395</v>
      </c>
      <c r="E403" s="26">
        <v>0</v>
      </c>
      <c r="F403" s="22">
        <v>96361731.120000005</v>
      </c>
      <c r="G403" s="25">
        <f>F403-E403</f>
        <v>96361731.120000005</v>
      </c>
      <c r="H403" s="25">
        <f t="shared" si="24"/>
        <v>1.582945347704328</v>
      </c>
    </row>
    <row r="404" spans="3:8" x14ac:dyDescent="0.25">
      <c r="D404" s="23" t="s">
        <v>396</v>
      </c>
      <c r="E404" s="26">
        <v>0</v>
      </c>
      <c r="F404" s="22">
        <v>131221492.51000001</v>
      </c>
      <c r="G404" s="25">
        <f t="shared" si="26"/>
        <v>131221492.51000001</v>
      </c>
      <c r="H404" s="25">
        <f t="shared" si="24"/>
        <v>2.1555906963611102</v>
      </c>
    </row>
    <row r="405" spans="3:8" x14ac:dyDescent="0.25">
      <c r="D405" s="23" t="s">
        <v>397</v>
      </c>
      <c r="E405" s="26">
        <v>0</v>
      </c>
      <c r="F405" s="22">
        <v>95321598.170000002</v>
      </c>
      <c r="G405" s="25">
        <f t="shared" si="26"/>
        <v>95321598.170000002</v>
      </c>
      <c r="H405" s="25">
        <f t="shared" si="24"/>
        <v>1.5658589629428701</v>
      </c>
    </row>
    <row r="406" spans="3:8" x14ac:dyDescent="0.25">
      <c r="D406" s="23" t="s">
        <v>398</v>
      </c>
      <c r="E406" s="26">
        <v>0</v>
      </c>
      <c r="F406" s="22">
        <v>94628180.680000007</v>
      </c>
      <c r="G406" s="25">
        <f t="shared" si="26"/>
        <v>94628180.680000007</v>
      </c>
      <c r="H406" s="25">
        <f t="shared" si="24"/>
        <v>1.554468113307288</v>
      </c>
    </row>
    <row r="407" spans="3:8" x14ac:dyDescent="0.25">
      <c r="D407" s="23" t="s">
        <v>399</v>
      </c>
      <c r="E407" s="26">
        <v>0</v>
      </c>
      <c r="F407" s="22">
        <v>94790983.560000002</v>
      </c>
      <c r="G407" s="25">
        <f t="shared" si="26"/>
        <v>94790983.560000002</v>
      </c>
      <c r="H407" s="25">
        <f t="shared" si="24"/>
        <v>1.5571424951235293</v>
      </c>
    </row>
    <row r="408" spans="3:8" x14ac:dyDescent="0.25">
      <c r="D408" s="23" t="s">
        <v>400</v>
      </c>
      <c r="E408" s="26">
        <v>0</v>
      </c>
      <c r="F408" s="22">
        <v>94882481.239999995</v>
      </c>
      <c r="G408" s="25">
        <f t="shared" si="26"/>
        <v>94882481.239999995</v>
      </c>
      <c r="H408" s="25">
        <f t="shared" si="24"/>
        <v>1.5586455381386175</v>
      </c>
    </row>
    <row r="409" spans="3:8" x14ac:dyDescent="0.25">
      <c r="D409" s="23" t="s">
        <v>401</v>
      </c>
      <c r="E409" s="26">
        <v>0</v>
      </c>
      <c r="F409" s="22">
        <v>116551648.19</v>
      </c>
      <c r="G409" s="25">
        <f t="shared" si="26"/>
        <v>116551648.19</v>
      </c>
      <c r="H409" s="25">
        <f t="shared" si="24"/>
        <v>1.9146074600909688</v>
      </c>
    </row>
    <row r="410" spans="3:8" ht="18" customHeight="1" x14ac:dyDescent="0.25">
      <c r="D410" s="23" t="s">
        <v>402</v>
      </c>
      <c r="E410" s="26">
        <v>0</v>
      </c>
      <c r="F410" s="22">
        <v>94884163.430000007</v>
      </c>
      <c r="G410" s="25">
        <f t="shared" si="26"/>
        <v>94884163.430000007</v>
      </c>
      <c r="H410" s="25">
        <f>G410/$G$9*100</f>
        <v>1.5586731716691025</v>
      </c>
    </row>
    <row r="411" spans="3:8" x14ac:dyDescent="0.25">
      <c r="D411" s="23" t="s">
        <v>403</v>
      </c>
      <c r="E411" s="26">
        <v>0</v>
      </c>
      <c r="F411" s="22">
        <v>135763652.91</v>
      </c>
      <c r="G411" s="25">
        <f t="shared" si="26"/>
        <v>135763652.91</v>
      </c>
      <c r="H411" s="25">
        <f t="shared" ref="H411:H474" si="27">G411/$G$9*100</f>
        <v>2.2302052927380998</v>
      </c>
    </row>
    <row r="412" spans="3:8" x14ac:dyDescent="0.25">
      <c r="D412" s="23" t="s">
        <v>404</v>
      </c>
      <c r="E412" s="26">
        <v>0</v>
      </c>
      <c r="F412" s="22">
        <v>95960460.689999998</v>
      </c>
      <c r="G412" s="25">
        <f t="shared" si="26"/>
        <v>95960460.689999998</v>
      </c>
      <c r="H412" s="25">
        <f t="shared" si="27"/>
        <v>1.5763536317507321</v>
      </c>
    </row>
    <row r="413" spans="3:8" x14ac:dyDescent="0.25">
      <c r="D413" s="23" t="s">
        <v>405</v>
      </c>
      <c r="E413" s="26">
        <v>0</v>
      </c>
      <c r="F413" s="22">
        <v>94896075.540000007</v>
      </c>
      <c r="G413" s="25">
        <f t="shared" si="26"/>
        <v>94896075.540000007</v>
      </c>
      <c r="H413" s="25">
        <f t="shared" si="27"/>
        <v>1.5588688532834392</v>
      </c>
    </row>
    <row r="414" spans="3:8" x14ac:dyDescent="0.25">
      <c r="D414" s="23" t="s">
        <v>406</v>
      </c>
      <c r="E414" s="26">
        <v>0</v>
      </c>
      <c r="F414" s="22">
        <v>112633041.22</v>
      </c>
      <c r="G414" s="25">
        <f t="shared" si="26"/>
        <v>112633041.22</v>
      </c>
      <c r="H414" s="25">
        <f t="shared" si="27"/>
        <v>1.8502360483225493</v>
      </c>
    </row>
    <row r="415" spans="3:8" x14ac:dyDescent="0.25">
      <c r="D415" s="23" t="s">
        <v>407</v>
      </c>
      <c r="E415" s="26">
        <v>0</v>
      </c>
      <c r="F415" s="22">
        <v>100901812.48</v>
      </c>
      <c r="G415" s="25">
        <f t="shared" si="26"/>
        <v>100901812.48</v>
      </c>
      <c r="H415" s="25">
        <f t="shared" si="27"/>
        <v>1.6575257914497967</v>
      </c>
    </row>
    <row r="416" spans="3:8" x14ac:dyDescent="0.25">
      <c r="D416" s="23" t="s">
        <v>408</v>
      </c>
      <c r="E416" s="26">
        <v>0</v>
      </c>
      <c r="F416" s="22">
        <v>94598423.769999996</v>
      </c>
      <c r="G416" s="25">
        <f t="shared" si="26"/>
        <v>94598423.769999996</v>
      </c>
      <c r="H416" s="25">
        <f t="shared" si="27"/>
        <v>1.5539792930910143</v>
      </c>
    </row>
    <row r="417" spans="4:8" x14ac:dyDescent="0.25">
      <c r="D417" s="23" t="s">
        <v>409</v>
      </c>
      <c r="E417" s="26">
        <v>0</v>
      </c>
      <c r="F417" s="22">
        <v>157048335.46000001</v>
      </c>
      <c r="G417" s="25">
        <f>F417-E417</f>
        <v>157048335.46000001</v>
      </c>
      <c r="H417" s="25">
        <f t="shared" si="27"/>
        <v>2.5798512448010458</v>
      </c>
    </row>
    <row r="418" spans="4:8" x14ac:dyDescent="0.25">
      <c r="D418" s="23" t="s">
        <v>410</v>
      </c>
      <c r="E418" s="26">
        <v>0</v>
      </c>
      <c r="F418" s="22">
        <v>225459433.59</v>
      </c>
      <c r="G418" s="25">
        <f t="shared" si="26"/>
        <v>225459433.59</v>
      </c>
      <c r="H418" s="25">
        <f t="shared" si="27"/>
        <v>3.7036482984402346</v>
      </c>
    </row>
    <row r="419" spans="4:8" x14ac:dyDescent="0.25">
      <c r="D419" s="23" t="s">
        <v>411</v>
      </c>
      <c r="E419" s="26">
        <v>0</v>
      </c>
      <c r="F419" s="22">
        <v>145823799.31</v>
      </c>
      <c r="G419" s="25">
        <f t="shared" si="26"/>
        <v>145823799.31</v>
      </c>
      <c r="H419" s="25">
        <f t="shared" si="27"/>
        <v>2.3954644859470027</v>
      </c>
    </row>
    <row r="420" spans="4:8" x14ac:dyDescent="0.25">
      <c r="D420" s="23" t="s">
        <v>412</v>
      </c>
      <c r="E420" s="26">
        <v>0</v>
      </c>
      <c r="F420" s="22">
        <v>113235744.59999999</v>
      </c>
      <c r="G420" s="25">
        <f t="shared" si="26"/>
        <v>113235744.59999999</v>
      </c>
      <c r="H420" s="25">
        <f t="shared" si="27"/>
        <v>1.8601367267384297</v>
      </c>
    </row>
    <row r="421" spans="4:8" ht="18" customHeight="1" x14ac:dyDescent="0.25">
      <c r="D421" s="23" t="s">
        <v>413</v>
      </c>
      <c r="E421" s="26">
        <v>0</v>
      </c>
      <c r="F421" s="22">
        <v>1666036</v>
      </c>
      <c r="G421" s="25">
        <f t="shared" si="26"/>
        <v>1666036</v>
      </c>
      <c r="H421" s="25">
        <f t="shared" si="27"/>
        <v>2.736816685063231E-2</v>
      </c>
    </row>
    <row r="422" spans="4:8" x14ac:dyDescent="0.25">
      <c r="D422" s="23" t="s">
        <v>414</v>
      </c>
      <c r="E422" s="26">
        <v>0</v>
      </c>
      <c r="F422" s="22">
        <v>2342680</v>
      </c>
      <c r="G422" s="25">
        <f t="shared" si="26"/>
        <v>2342680</v>
      </c>
      <c r="H422" s="25">
        <f t="shared" si="27"/>
        <v>3.8483476418060172E-2</v>
      </c>
    </row>
    <row r="423" spans="4:8" x14ac:dyDescent="0.25">
      <c r="D423" s="23" t="s">
        <v>415</v>
      </c>
      <c r="E423" s="26">
        <v>0</v>
      </c>
      <c r="F423" s="22">
        <v>1260000</v>
      </c>
      <c r="G423" s="25">
        <f t="shared" si="26"/>
        <v>1260000</v>
      </c>
      <c r="H423" s="25">
        <f t="shared" si="27"/>
        <v>2.0698166325215487E-2</v>
      </c>
    </row>
    <row r="424" spans="4:8" ht="25.5" x14ac:dyDescent="0.25">
      <c r="D424" s="38" t="s">
        <v>416</v>
      </c>
      <c r="E424" s="39">
        <f>SUM(E425:E429)</f>
        <v>2178329359</v>
      </c>
      <c r="F424" s="41">
        <f>SUM(F425:F429)</f>
        <v>2367314019.8099999</v>
      </c>
      <c r="G424" s="41">
        <f t="shared" si="26"/>
        <v>188984660.80999994</v>
      </c>
      <c r="H424" s="41">
        <f t="shared" si="27"/>
        <v>3.1044729701268348</v>
      </c>
    </row>
    <row r="425" spans="4:8" ht="20.25" customHeight="1" x14ac:dyDescent="0.25">
      <c r="D425" s="23" t="s">
        <v>417</v>
      </c>
      <c r="E425" s="26">
        <v>0</v>
      </c>
      <c r="F425" s="22">
        <v>47553666.240000002</v>
      </c>
      <c r="G425" s="25">
        <f>F425-E425</f>
        <v>47553666.240000002</v>
      </c>
      <c r="H425" s="25">
        <f t="shared" si="27"/>
        <v>0.78116959778516237</v>
      </c>
    </row>
    <row r="426" spans="4:8" ht="20.25" customHeight="1" x14ac:dyDescent="0.25">
      <c r="D426" s="23" t="s">
        <v>418</v>
      </c>
      <c r="E426" s="26">
        <v>0</v>
      </c>
      <c r="F426" s="22">
        <v>436983.72</v>
      </c>
      <c r="G426" s="25">
        <f t="shared" ref="G426:G428" si="28">F426-E426</f>
        <v>436983.72</v>
      </c>
      <c r="H426" s="25">
        <f t="shared" si="27"/>
        <v>7.1783823158503126E-3</v>
      </c>
    </row>
    <row r="427" spans="4:8" ht="25.5" customHeight="1" x14ac:dyDescent="0.25">
      <c r="D427" s="23" t="s">
        <v>419</v>
      </c>
      <c r="E427" s="26">
        <v>0</v>
      </c>
      <c r="F427" s="22">
        <v>15098907</v>
      </c>
      <c r="G427" s="25">
        <f t="shared" si="28"/>
        <v>15098907</v>
      </c>
      <c r="H427" s="25">
        <f>G427/$G$9*100</f>
        <v>0.24803149874203209</v>
      </c>
    </row>
    <row r="428" spans="4:8" x14ac:dyDescent="0.25">
      <c r="D428" s="23" t="s">
        <v>420</v>
      </c>
      <c r="E428" s="26">
        <v>0</v>
      </c>
      <c r="F428" s="22">
        <v>2713992</v>
      </c>
      <c r="G428" s="25">
        <f t="shared" si="28"/>
        <v>2713992</v>
      </c>
      <c r="H428" s="25">
        <f t="shared" ref="H428:H429" si="29">G428/$G$9*100</f>
        <v>4.4583061762939864E-2</v>
      </c>
    </row>
    <row r="429" spans="4:8" ht="18.75" customHeight="1" x14ac:dyDescent="0.25">
      <c r="D429" s="23" t="s">
        <v>421</v>
      </c>
      <c r="E429" s="22">
        <v>2178329359</v>
      </c>
      <c r="F429" s="22">
        <v>2301510470.8499999</v>
      </c>
      <c r="G429" s="25">
        <f>F429-E429</f>
        <v>123181111.8499999</v>
      </c>
      <c r="H429" s="25">
        <f t="shared" si="29"/>
        <v>2.0235104295208495</v>
      </c>
    </row>
    <row r="430" spans="4:8" ht="38.25" customHeight="1" x14ac:dyDescent="0.25">
      <c r="D430" s="38" t="s">
        <v>422</v>
      </c>
      <c r="E430" s="40">
        <f>SUM(E431:E433)</f>
        <v>0</v>
      </c>
      <c r="F430" s="41">
        <f>SUM(F431:F433)</f>
        <v>135655707.88999999</v>
      </c>
      <c r="G430" s="41">
        <f t="shared" ref="G430:G445" si="30">F430-E430</f>
        <v>135655707.88999999</v>
      </c>
      <c r="H430" s="41">
        <f t="shared" si="27"/>
        <v>2.2284320673587832</v>
      </c>
    </row>
    <row r="431" spans="4:8" ht="25.5" customHeight="1" x14ac:dyDescent="0.25">
      <c r="D431" s="23" t="s">
        <v>423</v>
      </c>
      <c r="E431" s="26">
        <v>0</v>
      </c>
      <c r="F431" s="22">
        <v>20414037</v>
      </c>
      <c r="G431" s="25">
        <f>F431-E431</f>
        <v>20414037</v>
      </c>
      <c r="H431" s="25">
        <f t="shared" si="27"/>
        <v>0.33534375650405002</v>
      </c>
    </row>
    <row r="432" spans="4:8" x14ac:dyDescent="0.25">
      <c r="D432" s="23" t="s">
        <v>424</v>
      </c>
      <c r="E432" s="26">
        <v>0</v>
      </c>
      <c r="F432" s="22">
        <v>38146543.409999996</v>
      </c>
      <c r="G432" s="25">
        <f t="shared" si="30"/>
        <v>38146543.409999996</v>
      </c>
      <c r="H432" s="25">
        <f t="shared" si="27"/>
        <v>0.62663769859701013</v>
      </c>
    </row>
    <row r="433" spans="4:8" x14ac:dyDescent="0.25">
      <c r="D433" s="23" t="s">
        <v>425</v>
      </c>
      <c r="E433" s="26">
        <v>0</v>
      </c>
      <c r="F433" s="22">
        <v>77095127.480000004</v>
      </c>
      <c r="G433" s="25">
        <f t="shared" si="30"/>
        <v>77095127.480000004</v>
      </c>
      <c r="H433" s="25">
        <f t="shared" si="27"/>
        <v>1.2664506122577233</v>
      </c>
    </row>
    <row r="434" spans="4:8" ht="33.75" customHeight="1" x14ac:dyDescent="0.25">
      <c r="D434" s="38" t="s">
        <v>426</v>
      </c>
      <c r="E434" s="40">
        <f>SUM(E435)</f>
        <v>0</v>
      </c>
      <c r="F434" s="41">
        <v>72303061.319999993</v>
      </c>
      <c r="G434" s="41">
        <f t="shared" si="30"/>
        <v>72303061.319999993</v>
      </c>
      <c r="H434" s="41">
        <f t="shared" si="27"/>
        <v>1.1877307849393763</v>
      </c>
    </row>
    <row r="435" spans="4:8" x14ac:dyDescent="0.25">
      <c r="D435" s="23" t="s">
        <v>427</v>
      </c>
      <c r="E435" s="26">
        <v>0</v>
      </c>
      <c r="F435" s="22">
        <v>7368269.5999999996</v>
      </c>
      <c r="G435" s="25">
        <f t="shared" si="30"/>
        <v>7368269.5999999996</v>
      </c>
      <c r="H435" s="25">
        <f t="shared" si="27"/>
        <v>0.12103942040462617</v>
      </c>
    </row>
    <row r="436" spans="4:8" x14ac:dyDescent="0.25">
      <c r="D436" s="23" t="s">
        <v>428</v>
      </c>
      <c r="E436" s="26">
        <v>0</v>
      </c>
      <c r="F436" s="22">
        <v>18868175</v>
      </c>
      <c r="G436" s="25">
        <f t="shared" si="30"/>
        <v>18868175</v>
      </c>
      <c r="H436" s="25">
        <f t="shared" si="27"/>
        <v>0.30994970190735932</v>
      </c>
    </row>
    <row r="437" spans="4:8" x14ac:dyDescent="0.25">
      <c r="D437" s="23" t="s">
        <v>429</v>
      </c>
      <c r="E437" s="26">
        <v>0</v>
      </c>
      <c r="F437" s="22">
        <v>15066008</v>
      </c>
      <c r="G437" s="25">
        <f t="shared" si="30"/>
        <v>15066008</v>
      </c>
      <c r="H437" s="25">
        <f t="shared" si="27"/>
        <v>0.24749106304843427</v>
      </c>
    </row>
    <row r="438" spans="4:8" x14ac:dyDescent="0.25">
      <c r="D438" s="23" t="s">
        <v>430</v>
      </c>
      <c r="E438" s="26">
        <v>0</v>
      </c>
      <c r="F438" s="22">
        <v>2590000</v>
      </c>
      <c r="G438" s="25">
        <f t="shared" si="30"/>
        <v>2590000</v>
      </c>
      <c r="H438" s="25">
        <f t="shared" si="27"/>
        <v>4.2546230779609617E-2</v>
      </c>
    </row>
    <row r="439" spans="4:8" x14ac:dyDescent="0.25">
      <c r="D439" s="23" t="s">
        <v>431</v>
      </c>
      <c r="E439" s="26">
        <v>0</v>
      </c>
      <c r="F439" s="22">
        <v>1853593.94</v>
      </c>
      <c r="G439" s="25">
        <f t="shared" si="30"/>
        <v>1853593.94</v>
      </c>
      <c r="H439" s="25">
        <f t="shared" si="27"/>
        <v>3.0449202912326584E-2</v>
      </c>
    </row>
    <row r="440" spans="4:8" x14ac:dyDescent="0.25">
      <c r="D440" s="23" t="s">
        <v>432</v>
      </c>
      <c r="E440" s="26">
        <v>0</v>
      </c>
      <c r="F440" s="22">
        <v>17000000</v>
      </c>
      <c r="G440" s="25">
        <f t="shared" si="30"/>
        <v>17000000</v>
      </c>
      <c r="H440" s="25">
        <f t="shared" si="27"/>
        <v>0.27926097422909785</v>
      </c>
    </row>
    <row r="441" spans="4:8" x14ac:dyDescent="0.25">
      <c r="D441" s="23" t="s">
        <v>433</v>
      </c>
      <c r="E441" s="26">
        <v>0</v>
      </c>
      <c r="F441" s="22">
        <v>2216000</v>
      </c>
      <c r="G441" s="25">
        <f t="shared" si="30"/>
        <v>2216000</v>
      </c>
      <c r="H441" s="25">
        <f t="shared" si="27"/>
        <v>3.6402489346569464E-2</v>
      </c>
    </row>
    <row r="442" spans="4:8" x14ac:dyDescent="0.25">
      <c r="D442" s="23" t="s">
        <v>434</v>
      </c>
      <c r="E442" s="26">
        <v>0</v>
      </c>
      <c r="F442" s="22">
        <v>569458.78</v>
      </c>
      <c r="G442" s="25">
        <f t="shared" si="30"/>
        <v>569458.78</v>
      </c>
      <c r="H442" s="25">
        <f t="shared" si="27"/>
        <v>9.3545655109478539E-3</v>
      </c>
    </row>
    <row r="443" spans="4:8" x14ac:dyDescent="0.25">
      <c r="D443" s="23" t="s">
        <v>435</v>
      </c>
      <c r="E443" s="26">
        <v>0</v>
      </c>
      <c r="F443" s="22">
        <v>1092000</v>
      </c>
      <c r="G443" s="25">
        <f t="shared" si="30"/>
        <v>1092000</v>
      </c>
      <c r="H443" s="25">
        <f t="shared" si="27"/>
        <v>1.7938410815186753E-2</v>
      </c>
    </row>
    <row r="444" spans="4:8" x14ac:dyDescent="0.25">
      <c r="D444" s="23" t="s">
        <v>436</v>
      </c>
      <c r="E444" s="26">
        <v>0</v>
      </c>
      <c r="F444" s="22">
        <v>500000</v>
      </c>
      <c r="G444" s="25">
        <f t="shared" si="30"/>
        <v>500000</v>
      </c>
      <c r="H444" s="25">
        <f t="shared" si="27"/>
        <v>8.2135580655617012E-3</v>
      </c>
    </row>
    <row r="445" spans="4:8" ht="25.5" x14ac:dyDescent="0.25">
      <c r="D445" s="23" t="s">
        <v>437</v>
      </c>
      <c r="E445" s="26">
        <v>0</v>
      </c>
      <c r="F445" s="22">
        <v>791264.2</v>
      </c>
      <c r="G445" s="25">
        <f t="shared" si="30"/>
        <v>791264.2</v>
      </c>
      <c r="H445" s="25">
        <f t="shared" si="27"/>
        <v>1.2998188903800455E-2</v>
      </c>
    </row>
    <row r="446" spans="4:8" ht="24" customHeight="1" x14ac:dyDescent="0.25">
      <c r="D446" s="23" t="s">
        <v>438</v>
      </c>
      <c r="E446" s="26">
        <v>0</v>
      </c>
      <c r="F446" s="22">
        <v>4388291.8</v>
      </c>
      <c r="G446" s="25">
        <f>F446-E446</f>
        <v>4388291.8</v>
      </c>
      <c r="H446" s="25">
        <f t="shared" si="27"/>
        <v>7.2086979015856548E-2</v>
      </c>
    </row>
    <row r="447" spans="4:8" ht="25.5" x14ac:dyDescent="0.25">
      <c r="D447" s="38" t="s">
        <v>439</v>
      </c>
      <c r="E447" s="40">
        <f>SUM(E448)</f>
        <v>0</v>
      </c>
      <c r="F447" s="41">
        <f>SUM(F448)</f>
        <v>72235000</v>
      </c>
      <c r="G447" s="41">
        <f>SUM(G448)</f>
        <v>72235000</v>
      </c>
      <c r="H447" s="41">
        <f t="shared" si="27"/>
        <v>1.1866127337316992</v>
      </c>
    </row>
    <row r="448" spans="4:8" ht="24.75" customHeight="1" x14ac:dyDescent="0.25">
      <c r="D448" s="23" t="s">
        <v>440</v>
      </c>
      <c r="E448" s="26">
        <v>0</v>
      </c>
      <c r="F448" s="22">
        <v>72235000</v>
      </c>
      <c r="G448" s="25">
        <f t="shared" ref="G448:G478" si="31">F448-E448</f>
        <v>72235000</v>
      </c>
      <c r="H448" s="25">
        <f t="shared" si="27"/>
        <v>1.1866127337316992</v>
      </c>
    </row>
    <row r="449" spans="4:8" ht="25.5" x14ac:dyDescent="0.25">
      <c r="D449" s="38" t="s">
        <v>441</v>
      </c>
      <c r="E449" s="40">
        <f>SUM(E450)</f>
        <v>0</v>
      </c>
      <c r="F449" s="41">
        <f>SUM(F450)</f>
        <v>1845769.76</v>
      </c>
      <c r="G449" s="41">
        <f>F449-E449</f>
        <v>1845769.76</v>
      </c>
      <c r="H449" s="41">
        <f t="shared" si="27"/>
        <v>3.0320674198835773E-2</v>
      </c>
    </row>
    <row r="450" spans="4:8" x14ac:dyDescent="0.25">
      <c r="D450" s="23" t="s">
        <v>442</v>
      </c>
      <c r="E450" s="26">
        <v>0</v>
      </c>
      <c r="F450" s="22">
        <v>1845769.76</v>
      </c>
      <c r="G450" s="25">
        <f t="shared" si="31"/>
        <v>1845769.76</v>
      </c>
      <c r="H450" s="25">
        <f t="shared" si="27"/>
        <v>3.0320674198835773E-2</v>
      </c>
    </row>
    <row r="451" spans="4:8" ht="25.5" x14ac:dyDescent="0.25">
      <c r="D451" s="38" t="s">
        <v>443</v>
      </c>
      <c r="E451" s="40">
        <f>SUM(E452:E455)</f>
        <v>0</v>
      </c>
      <c r="F451" s="41">
        <f>SUM(F452:F455)</f>
        <v>45973079.799999997</v>
      </c>
      <c r="G451" s="41">
        <f>F451-E451</f>
        <v>45973079.799999997</v>
      </c>
      <c r="H451" s="41">
        <f t="shared" si="27"/>
        <v>0.75520512078000335</v>
      </c>
    </row>
    <row r="452" spans="4:8" ht="23.25" customHeight="1" x14ac:dyDescent="0.25">
      <c r="D452" s="23" t="s">
        <v>444</v>
      </c>
      <c r="E452" s="26">
        <v>0</v>
      </c>
      <c r="F452" s="22">
        <v>1527878</v>
      </c>
      <c r="G452" s="25">
        <f t="shared" si="31"/>
        <v>1527878</v>
      </c>
      <c r="H452" s="25">
        <f>G452/$G$9*100</f>
        <v>2.5098629340188562E-2</v>
      </c>
    </row>
    <row r="453" spans="4:8" ht="27.75" customHeight="1" x14ac:dyDescent="0.25">
      <c r="D453" s="23" t="s">
        <v>445</v>
      </c>
      <c r="E453" s="26">
        <v>0</v>
      </c>
      <c r="F453" s="22">
        <v>949600</v>
      </c>
      <c r="G453" s="25">
        <f t="shared" si="31"/>
        <v>949600</v>
      </c>
      <c r="H453" s="25">
        <f t="shared" ref="H453:H455" si="32">G453/$G$9*100</f>
        <v>1.5599189478114785E-2</v>
      </c>
    </row>
    <row r="454" spans="4:8" ht="15" customHeight="1" x14ac:dyDescent="0.25">
      <c r="D454" s="23" t="s">
        <v>446</v>
      </c>
      <c r="E454" s="26">
        <v>0</v>
      </c>
      <c r="F454" s="22">
        <v>42357414.799999997</v>
      </c>
      <c r="G454" s="25">
        <f t="shared" si="31"/>
        <v>42357414.799999997</v>
      </c>
      <c r="H454" s="25">
        <f t="shared" si="32"/>
        <v>0.69581017193376515</v>
      </c>
    </row>
    <row r="455" spans="4:8" ht="22.5" customHeight="1" x14ac:dyDescent="0.25">
      <c r="D455" s="23" t="s">
        <v>447</v>
      </c>
      <c r="E455" s="26">
        <v>0</v>
      </c>
      <c r="F455" s="22">
        <v>1138187</v>
      </c>
      <c r="G455" s="25">
        <f t="shared" si="31"/>
        <v>1138187</v>
      </c>
      <c r="H455" s="25">
        <f t="shared" si="32"/>
        <v>1.8697130027934952E-2</v>
      </c>
    </row>
    <row r="456" spans="4:8" ht="36" customHeight="1" x14ac:dyDescent="0.25">
      <c r="D456" s="38" t="s">
        <v>448</v>
      </c>
      <c r="E456" s="39">
        <f>SUM(E457:E471)</f>
        <v>169591435</v>
      </c>
      <c r="F456" s="41">
        <f>SUM(F457:F471)</f>
        <v>378413347.94</v>
      </c>
      <c r="G456" s="41">
        <f>F456-E456</f>
        <v>208821912.94</v>
      </c>
      <c r="H456" s="41">
        <f>G456/$G$9*100</f>
        <v>3.4303418145887208</v>
      </c>
    </row>
    <row r="457" spans="4:8" x14ac:dyDescent="0.25">
      <c r="D457" s="23" t="s">
        <v>449</v>
      </c>
      <c r="E457" s="22">
        <v>46588995</v>
      </c>
      <c r="F457" s="22">
        <v>109622800.03</v>
      </c>
      <c r="G457" s="25">
        <f t="shared" si="31"/>
        <v>63033805.030000001</v>
      </c>
      <c r="H457" s="25">
        <f t="shared" si="27"/>
        <v>1.0354636354144005</v>
      </c>
    </row>
    <row r="458" spans="4:8" x14ac:dyDescent="0.25">
      <c r="D458" s="23" t="s">
        <v>450</v>
      </c>
      <c r="E458" s="22">
        <v>33035832</v>
      </c>
      <c r="F458" s="22">
        <v>95514693</v>
      </c>
      <c r="G458" s="25">
        <f t="shared" si="31"/>
        <v>62478861</v>
      </c>
      <c r="H458" s="25">
        <f t="shared" si="27"/>
        <v>1.026347505387317</v>
      </c>
    </row>
    <row r="459" spans="4:8" x14ac:dyDescent="0.25">
      <c r="D459" s="23" t="s">
        <v>451</v>
      </c>
      <c r="E459" s="22">
        <v>2541217</v>
      </c>
      <c r="F459" s="22">
        <v>3175189.87</v>
      </c>
      <c r="G459" s="25">
        <f t="shared" si="31"/>
        <v>633972.87000000011</v>
      </c>
      <c r="H459" s="25">
        <f t="shared" si="27"/>
        <v>1.0414345959471603E-2</v>
      </c>
    </row>
    <row r="460" spans="4:8" ht="30" customHeight="1" x14ac:dyDescent="0.25">
      <c r="D460" s="23" t="s">
        <v>452</v>
      </c>
      <c r="E460" s="22">
        <v>120708</v>
      </c>
      <c r="F460" s="22">
        <v>202592.38</v>
      </c>
      <c r="G460" s="25">
        <f t="shared" si="31"/>
        <v>81884.38</v>
      </c>
      <c r="H460" s="25">
        <f t="shared" si="27"/>
        <v>1.3451242195850386E-3</v>
      </c>
    </row>
    <row r="461" spans="4:8" x14ac:dyDescent="0.25">
      <c r="D461" s="23" t="s">
        <v>453</v>
      </c>
      <c r="E461" s="22">
        <v>15144683</v>
      </c>
      <c r="F461" s="22">
        <v>26241724</v>
      </c>
      <c r="G461" s="25">
        <f t="shared" si="31"/>
        <v>11097041</v>
      </c>
      <c r="H461" s="25">
        <f t="shared" si="27"/>
        <v>0.18229238121883778</v>
      </c>
    </row>
    <row r="462" spans="4:8" x14ac:dyDescent="0.25">
      <c r="D462" s="23" t="s">
        <v>454</v>
      </c>
      <c r="E462" s="22">
        <v>3158809</v>
      </c>
      <c r="F462" s="22">
        <v>7711972.9299999997</v>
      </c>
      <c r="G462" s="25">
        <f t="shared" si="31"/>
        <v>4553163.93</v>
      </c>
      <c r="H462" s="25">
        <f t="shared" si="27"/>
        <v>7.479535264215223E-2</v>
      </c>
    </row>
    <row r="463" spans="4:8" x14ac:dyDescent="0.25">
      <c r="D463" s="23" t="s">
        <v>455</v>
      </c>
      <c r="E463" s="22">
        <v>8437940</v>
      </c>
      <c r="F463" s="22">
        <v>7989382.5599999996</v>
      </c>
      <c r="G463" s="25">
        <f t="shared" si="31"/>
        <v>-448557.44000000041</v>
      </c>
      <c r="H463" s="25">
        <f t="shared" si="27"/>
        <v>-7.3685051583594246E-3</v>
      </c>
    </row>
    <row r="464" spans="4:8" x14ac:dyDescent="0.25">
      <c r="D464" s="23" t="s">
        <v>456</v>
      </c>
      <c r="E464" s="22">
        <v>18735</v>
      </c>
      <c r="F464" s="22">
        <v>123635</v>
      </c>
      <c r="G464" s="25">
        <f>F464-E464</f>
        <v>104900</v>
      </c>
      <c r="H464" s="25">
        <f t="shared" si="27"/>
        <v>1.723204482154845E-3</v>
      </c>
    </row>
    <row r="465" spans="4:8" x14ac:dyDescent="0.25">
      <c r="D465" s="23" t="s">
        <v>457</v>
      </c>
      <c r="E465" s="22">
        <v>20753279</v>
      </c>
      <c r="F465" s="22">
        <v>46699457</v>
      </c>
      <c r="G465" s="25">
        <f t="shared" si="31"/>
        <v>25946178</v>
      </c>
      <c r="H465" s="25">
        <f t="shared" si="27"/>
        <v>0.42622087916479917</v>
      </c>
    </row>
    <row r="466" spans="4:8" x14ac:dyDescent="0.25">
      <c r="D466" s="23" t="s">
        <v>458</v>
      </c>
      <c r="E466" s="22">
        <v>35280576</v>
      </c>
      <c r="F466" s="22">
        <v>60691111</v>
      </c>
      <c r="G466" s="25">
        <f t="shared" si="31"/>
        <v>25410535</v>
      </c>
      <c r="H466" s="25">
        <f t="shared" si="27"/>
        <v>0.41742180939897583</v>
      </c>
    </row>
    <row r="467" spans="4:8" x14ac:dyDescent="0.25">
      <c r="D467" s="23" t="s">
        <v>459</v>
      </c>
      <c r="E467" s="22">
        <v>2117681</v>
      </c>
      <c r="F467" s="22">
        <v>2229191</v>
      </c>
      <c r="G467" s="25">
        <f t="shared" si="31"/>
        <v>111510</v>
      </c>
      <c r="H467" s="25">
        <f t="shared" si="27"/>
        <v>1.8317877197815706E-3</v>
      </c>
    </row>
    <row r="468" spans="4:8" x14ac:dyDescent="0.25">
      <c r="D468" s="23" t="s">
        <v>460</v>
      </c>
      <c r="E468" s="22">
        <v>1270608</v>
      </c>
      <c r="F468" s="22">
        <v>38185.17</v>
      </c>
      <c r="G468" s="25">
        <f t="shared" si="31"/>
        <v>-1232422.83</v>
      </c>
      <c r="H468" s="25">
        <f t="shared" si="27"/>
        <v>-2.0245152951057756E-2</v>
      </c>
    </row>
    <row r="469" spans="4:8" x14ac:dyDescent="0.25">
      <c r="D469" s="23" t="s">
        <v>461</v>
      </c>
      <c r="E469" s="22">
        <v>211769</v>
      </c>
      <c r="F469" s="22">
        <v>17266203</v>
      </c>
      <c r="G469" s="25">
        <f t="shared" si="31"/>
        <v>17054434</v>
      </c>
      <c r="H469" s="25">
        <f t="shared" si="27"/>
        <v>0.28015516786857941</v>
      </c>
    </row>
    <row r="470" spans="4:8" x14ac:dyDescent="0.25">
      <c r="D470" s="23" t="s">
        <v>462</v>
      </c>
      <c r="E470" s="26">
        <v>0</v>
      </c>
      <c r="F470" s="22">
        <v>907211</v>
      </c>
      <c r="G470" s="25">
        <f t="shared" si="31"/>
        <v>907211</v>
      </c>
      <c r="H470" s="25">
        <f t="shared" si="27"/>
        <v>1.4902860452432594E-2</v>
      </c>
    </row>
    <row r="471" spans="4:8" x14ac:dyDescent="0.25">
      <c r="D471" s="23" t="s">
        <v>463</v>
      </c>
      <c r="E471" s="22">
        <v>910603</v>
      </c>
      <c r="F471" s="26">
        <v>0</v>
      </c>
      <c r="G471" s="25">
        <f t="shared" si="31"/>
        <v>-910603</v>
      </c>
      <c r="H471" s="25">
        <f t="shared" si="27"/>
        <v>-1.4958581230349363E-2</v>
      </c>
    </row>
    <row r="472" spans="4:8" ht="24" customHeight="1" x14ac:dyDescent="0.25">
      <c r="D472" s="38" t="s">
        <v>464</v>
      </c>
      <c r="E472" s="39">
        <f>SUM(E473:E480)</f>
        <v>27575332.367073171</v>
      </c>
      <c r="F472" s="41">
        <f>SUM(F473:F480)</f>
        <v>25914616.009999998</v>
      </c>
      <c r="G472" s="41">
        <f>F472-E472</f>
        <v>-1660716.3570731729</v>
      </c>
      <c r="H472" s="41">
        <f t="shared" si="27"/>
        <v>-2.7280780458497213E-2</v>
      </c>
    </row>
    <row r="473" spans="4:8" x14ac:dyDescent="0.25">
      <c r="D473" s="23" t="s">
        <v>465</v>
      </c>
      <c r="E473" s="26">
        <v>0</v>
      </c>
      <c r="F473" s="25">
        <v>-2846.99</v>
      </c>
      <c r="G473" s="25">
        <f t="shared" si="31"/>
        <v>-2846.99</v>
      </c>
      <c r="H473" s="25">
        <f t="shared" si="27"/>
        <v>-4.6767835354147015E-5</v>
      </c>
    </row>
    <row r="474" spans="4:8" x14ac:dyDescent="0.25">
      <c r="D474" s="23" t="s">
        <v>466</v>
      </c>
      <c r="E474" s="22">
        <v>42029</v>
      </c>
      <c r="F474" s="25">
        <v>300364</v>
      </c>
      <c r="G474" s="25">
        <f t="shared" si="31"/>
        <v>258335</v>
      </c>
      <c r="H474" s="25">
        <f t="shared" si="27"/>
        <v>4.2436990457337641E-3</v>
      </c>
    </row>
    <row r="475" spans="4:8" x14ac:dyDescent="0.25">
      <c r="D475" s="23" t="s">
        <v>467</v>
      </c>
      <c r="E475" s="26">
        <v>0</v>
      </c>
      <c r="F475" s="25">
        <v>-87849.04</v>
      </c>
      <c r="G475" s="25">
        <f t="shared" si="31"/>
        <v>-87849.04</v>
      </c>
      <c r="H475" s="25">
        <f t="shared" ref="H475:H479" si="33">G475/$G$9*100</f>
        <v>-1.443106382087705E-3</v>
      </c>
    </row>
    <row r="476" spans="4:8" x14ac:dyDescent="0.25">
      <c r="D476" s="23" t="s">
        <v>468</v>
      </c>
      <c r="E476" s="22">
        <v>23165308</v>
      </c>
      <c r="F476" s="25">
        <v>23609351.23</v>
      </c>
      <c r="G476" s="25">
        <f t="shared" si="31"/>
        <v>444043.23000000045</v>
      </c>
      <c r="H476" s="25">
        <f t="shared" si="33"/>
        <v>7.294349706449146E-3</v>
      </c>
    </row>
    <row r="477" spans="4:8" x14ac:dyDescent="0.25">
      <c r="D477" s="23" t="s">
        <v>469</v>
      </c>
      <c r="E477" s="26">
        <v>0</v>
      </c>
      <c r="F477" s="25">
        <v>38540</v>
      </c>
      <c r="G477" s="25">
        <f t="shared" si="31"/>
        <v>38540</v>
      </c>
      <c r="H477" s="25">
        <f t="shared" si="33"/>
        <v>6.3310105569349599E-4</v>
      </c>
    </row>
    <row r="478" spans="4:8" x14ac:dyDescent="0.25">
      <c r="D478" s="23" t="s">
        <v>470</v>
      </c>
      <c r="E478" s="26">
        <v>0</v>
      </c>
      <c r="F478" s="25">
        <v>2040861.24</v>
      </c>
      <c r="G478" s="25">
        <f t="shared" si="31"/>
        <v>2040861.24</v>
      </c>
      <c r="H478" s="25">
        <f t="shared" si="33"/>
        <v>3.3525464596988512E-2</v>
      </c>
    </row>
    <row r="479" spans="4:8" x14ac:dyDescent="0.25">
      <c r="D479" s="23" t="s">
        <v>471</v>
      </c>
      <c r="E479" s="26">
        <v>0</v>
      </c>
      <c r="F479" s="25">
        <v>16195.57</v>
      </c>
      <c r="G479" s="25">
        <f>F479-E479</f>
        <v>16195.57</v>
      </c>
      <c r="H479" s="25">
        <f t="shared" si="33"/>
        <v>2.6604650919973824E-4</v>
      </c>
    </row>
    <row r="480" spans="4:8" x14ac:dyDescent="0.25">
      <c r="D480" s="23" t="s">
        <v>472</v>
      </c>
      <c r="E480" s="22">
        <v>4367995.3670731708</v>
      </c>
      <c r="F480" s="26">
        <v>0</v>
      </c>
      <c r="G480" s="25">
        <f>F480-E480</f>
        <v>-4367995.3670731708</v>
      </c>
      <c r="H480" s="25">
        <f>G480/$G$9*100</f>
        <v>-7.1753567155119977E-2</v>
      </c>
    </row>
    <row r="481" spans="4:8" x14ac:dyDescent="0.25">
      <c r="D481" s="17"/>
      <c r="E481" s="1"/>
      <c r="G481" s="1"/>
      <c r="H481" s="1"/>
    </row>
    <row r="482" spans="4:8" x14ac:dyDescent="0.25">
      <c r="D482" s="18"/>
      <c r="E482" s="8"/>
      <c r="G482" s="19"/>
      <c r="H482" s="20"/>
    </row>
    <row r="483" spans="4:8" x14ac:dyDescent="0.25">
      <c r="D483" s="18"/>
      <c r="E483" s="8"/>
      <c r="G483" s="19"/>
      <c r="H483" s="20"/>
    </row>
    <row r="484" spans="4:8" x14ac:dyDescent="0.25">
      <c r="G484" s="27"/>
      <c r="H484" s="27"/>
    </row>
  </sheetData>
  <mergeCells count="8">
    <mergeCell ref="D2:H2"/>
    <mergeCell ref="D3:H3"/>
    <mergeCell ref="D4:H4"/>
    <mergeCell ref="D5:H5"/>
    <mergeCell ref="D7:D8"/>
    <mergeCell ref="E7:F7"/>
    <mergeCell ref="G7:G8"/>
    <mergeCell ref="H7:H8"/>
  </mergeCells>
  <conditionalFormatting sqref="C254:C255">
    <cfRule type="duplicateValues" dxfId="1" priority="2" stopIfTrue="1"/>
  </conditionalFormatting>
  <conditionalFormatting sqref="C257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178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EADIDCEO TERCER TRIM </vt:lpstr>
      <vt:lpstr>'EADIDCEO TERCER TRIM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</cp:lastModifiedBy>
  <cp:lastPrinted>2022-11-10T22:22:42Z</cp:lastPrinted>
  <dcterms:created xsi:type="dcterms:W3CDTF">2022-11-09T17:31:25Z</dcterms:created>
  <dcterms:modified xsi:type="dcterms:W3CDTF">2022-11-10T22:22:53Z</dcterms:modified>
</cp:coreProperties>
</file>